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5600" windowHeight="7110" activeTab="4"/>
  </bookViews>
  <sheets>
    <sheet name="composition" sheetId="8" r:id="rId1"/>
    <sheet name="export" sheetId="1" r:id="rId2"/>
    <sheet name="Import" sheetId="2" r:id="rId3"/>
    <sheet name="partner" sheetId="3" r:id="rId4"/>
    <sheet name="Export Import Ratio" sheetId="12" r:id="rId5"/>
  </sheets>
  <definedNames>
    <definedName name="_xlnm.Print_Area" localSheetId="1">export!$A$1:$I$45</definedName>
  </definedNames>
  <calcPr calcId="124519"/>
</workbook>
</file>

<file path=xl/calcChain.xml><?xml version="1.0" encoding="utf-8"?>
<calcChain xmlns="http://schemas.openxmlformats.org/spreadsheetml/2006/main">
  <c r="I45" i="1"/>
  <c r="G45"/>
  <c r="D33" i="2"/>
  <c r="E33"/>
  <c r="D20" i="3"/>
  <c r="C19" i="12" l="1"/>
  <c r="B19"/>
  <c r="J9" i="1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6"/>
  <c r="J8"/>
  <c r="E21" i="3" l="1"/>
  <c r="E29"/>
  <c r="C43"/>
  <c r="C20"/>
  <c r="D43"/>
  <c r="E30" l="1"/>
  <c r="E31"/>
  <c r="E32"/>
  <c r="E33"/>
  <c r="E34"/>
  <c r="E35"/>
  <c r="E36"/>
  <c r="E37"/>
  <c r="E38"/>
  <c r="E39"/>
  <c r="E40"/>
  <c r="E41"/>
  <c r="E42"/>
  <c r="E44"/>
  <c r="E43"/>
  <c r="E7"/>
  <c r="E8"/>
  <c r="E9"/>
  <c r="E10"/>
  <c r="E11"/>
  <c r="E12"/>
  <c r="E13"/>
  <c r="E14"/>
  <c r="E15"/>
  <c r="E16"/>
  <c r="E17"/>
  <c r="E18"/>
  <c r="E19"/>
  <c r="E6"/>
  <c r="F11" i="2"/>
  <c r="F8"/>
  <c r="F9"/>
  <c r="F10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4"/>
  <c r="F7"/>
  <c r="G27"/>
  <c r="F33" l="1"/>
  <c r="K40" i="1"/>
  <c r="E45" l="1"/>
  <c r="G8" i="2" l="1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8"/>
  <c r="G29"/>
  <c r="G30"/>
  <c r="G31"/>
  <c r="G32"/>
  <c r="G34"/>
  <c r="G7"/>
  <c r="C33"/>
  <c r="K9" i="1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1"/>
  <c r="K42"/>
  <c r="K43"/>
  <c r="K44"/>
  <c r="K46"/>
  <c r="K8"/>
  <c r="J45"/>
  <c r="D11" i="8"/>
  <c r="B12" s="1"/>
  <c r="E8"/>
  <c r="D8"/>
  <c r="B9" s="1"/>
  <c r="E5"/>
  <c r="D5"/>
  <c r="B6" s="1"/>
  <c r="C16"/>
  <c r="B16"/>
  <c r="C14"/>
  <c r="B14"/>
  <c r="G11"/>
  <c r="E11"/>
  <c r="G8"/>
  <c r="D14"/>
  <c r="G5"/>
  <c r="E16" l="1"/>
  <c r="G33" i="2"/>
  <c r="K45" i="1"/>
  <c r="D16" i="8"/>
  <c r="C6"/>
  <c r="E14"/>
  <c r="C9"/>
  <c r="C12"/>
  <c r="E20" i="3" l="1"/>
</calcChain>
</file>

<file path=xl/sharedStrings.xml><?xml version="1.0" encoding="utf-8"?>
<sst xmlns="http://schemas.openxmlformats.org/spreadsheetml/2006/main" count="229" uniqueCount="159">
  <si>
    <t>Value in 000 Rs</t>
  </si>
  <si>
    <t>% Change</t>
  </si>
  <si>
    <t>S.N</t>
  </si>
  <si>
    <t>Commodities</t>
  </si>
  <si>
    <t>Unit</t>
  </si>
  <si>
    <t>Quantity</t>
  </si>
  <si>
    <t>Value</t>
  </si>
  <si>
    <t>in value</t>
  </si>
  <si>
    <t>Soyabean oil</t>
  </si>
  <si>
    <t>Palm oil</t>
  </si>
  <si>
    <t>Woolen Carpet</t>
  </si>
  <si>
    <t>Sq.Mtr.</t>
  </si>
  <si>
    <t>Jute and Jute Products</t>
  </si>
  <si>
    <t>Readymade Garments</t>
  </si>
  <si>
    <t>Pcs.</t>
  </si>
  <si>
    <t>Juices</t>
  </si>
  <si>
    <t>Cardamom</t>
  </si>
  <si>
    <t>Kg.</t>
  </si>
  <si>
    <t>Sunflower Oil</t>
  </si>
  <si>
    <t>Iron and Steel products</t>
  </si>
  <si>
    <t>Tea</t>
  </si>
  <si>
    <t>Woolen and Pashmina shawls</t>
  </si>
  <si>
    <t>Rosin and resin acid</t>
  </si>
  <si>
    <t>Noodles, pasta and like</t>
  </si>
  <si>
    <t>Nepalese paper and paper Products</t>
  </si>
  <si>
    <t>Medicinal Herbs</t>
  </si>
  <si>
    <t>Footwear</t>
  </si>
  <si>
    <t>Dentifrices (toothpaste)</t>
  </si>
  <si>
    <t>Essential Oils</t>
  </si>
  <si>
    <t>Handicrafts ( Painting, Sculpture and statuary)</t>
  </si>
  <si>
    <t>Ginger</t>
  </si>
  <si>
    <t>Cotton sacks and bags</t>
  </si>
  <si>
    <t>Lentils</t>
  </si>
  <si>
    <t>Gold Jewellery</t>
  </si>
  <si>
    <t>Hides &amp; Skins</t>
  </si>
  <si>
    <t>Copper and articles thereof</t>
  </si>
  <si>
    <t>Articles of silver jewellery</t>
  </si>
  <si>
    <t>Others</t>
  </si>
  <si>
    <t>Total</t>
  </si>
  <si>
    <t>`</t>
  </si>
  <si>
    <t>Petroleum Products</t>
  </si>
  <si>
    <t>Iron &amp; Steel and products thereof</t>
  </si>
  <si>
    <t>Machinery and parts</t>
  </si>
  <si>
    <t>Transport Vehicles and parts thereof</t>
  </si>
  <si>
    <t>Cereals</t>
  </si>
  <si>
    <t>Electronic and Electrical Equipments</t>
  </si>
  <si>
    <t>Pharmaceutical products</t>
  </si>
  <si>
    <t>Telecommunication Equipment and parts</t>
  </si>
  <si>
    <t>Articles of apparel and clothing accessories</t>
  </si>
  <si>
    <t>Aircraft and parts thereof</t>
  </si>
  <si>
    <t>Fertilizers</t>
  </si>
  <si>
    <t>Polythene Granules</t>
  </si>
  <si>
    <t>Crude soyabean oil</t>
  </si>
  <si>
    <t>Crude palm Oil</t>
  </si>
  <si>
    <t>Gold</t>
  </si>
  <si>
    <t>Chemicals</t>
  </si>
  <si>
    <t>Man-made staple fibres ( Synthetic, Polyester etc)</t>
  </si>
  <si>
    <t>Aluminium and articles thereof</t>
  </si>
  <si>
    <t>Rubber and articles thereof</t>
  </si>
  <si>
    <t>Silver</t>
  </si>
  <si>
    <t>Cotton ( Yarn and Fabrics)</t>
  </si>
  <si>
    <t>Low erucic acid rape or colza seeds</t>
  </si>
  <si>
    <t>Zinc and articles thereof</t>
  </si>
  <si>
    <t>Wool, fine or coarse animal hair</t>
  </si>
  <si>
    <t>Crude sunflower oil</t>
  </si>
  <si>
    <t>Major Trading Partners of Nepal</t>
  </si>
  <si>
    <t>Exports</t>
  </si>
  <si>
    <t>In Billion Rs.</t>
  </si>
  <si>
    <t>Countries/Region</t>
  </si>
  <si>
    <t>Imports</t>
  </si>
  <si>
    <t>(Annual)</t>
  </si>
  <si>
    <t>Foreign Trade Balance of Nepal</t>
  </si>
  <si>
    <t>Total Exports</t>
  </si>
  <si>
    <t>Total Imports</t>
  </si>
  <si>
    <t>Total Trade</t>
  </si>
  <si>
    <t>Trade Deficit</t>
  </si>
  <si>
    <t>Export: Import Ratio</t>
  </si>
  <si>
    <t>1:</t>
  </si>
  <si>
    <t>Share % in Total Trade</t>
  </si>
  <si>
    <t>Dog or cat food</t>
  </si>
  <si>
    <t>Woolen Felt Products</t>
  </si>
  <si>
    <t>F.Y. 2079/80</t>
  </si>
  <si>
    <t>(2022/23)</t>
  </si>
  <si>
    <t>Oil-cake of low erucic acid rape or colza  seeds</t>
  </si>
  <si>
    <t>Plywood</t>
  </si>
  <si>
    <t>Broom grass (Amriso)</t>
  </si>
  <si>
    <t>Brans, sharps and other residues of other  cereals</t>
  </si>
  <si>
    <t>Stoppers, lids, caps and other closures of  plastics</t>
  </si>
  <si>
    <t>Fabrics</t>
  </si>
  <si>
    <t>F.Y. 2080/81</t>
  </si>
  <si>
    <t xml:space="preserve">F.Y. 2080/81 </t>
  </si>
  <si>
    <t>% Change in Value</t>
  </si>
  <si>
    <t>Grand Total</t>
  </si>
  <si>
    <t>(2023/24)</t>
  </si>
  <si>
    <t>Cement Clinker</t>
  </si>
  <si>
    <t>Cement</t>
  </si>
  <si>
    <t xml:space="preserve">COMPARISON OF TOTAL EXPORTS OF SOME MAJOR COMMODITIES </t>
  </si>
  <si>
    <t xml:space="preserve">COMPARISON OF TOTAL IMPORTS OF SOME MAJOR COMMODITIES </t>
  </si>
  <si>
    <t>(Provisional)</t>
  </si>
  <si>
    <t>Yarns</t>
  </si>
  <si>
    <t>% Share (Shrawn -</t>
  </si>
  <si>
    <t>Ohters</t>
  </si>
  <si>
    <t>Export</t>
  </si>
  <si>
    <t>Import</t>
  </si>
  <si>
    <t>Value in Billion Rs</t>
  </si>
  <si>
    <t>Nepal's Export Import Ration with Major Export Destination</t>
  </si>
  <si>
    <t>Countries/Regions</t>
  </si>
  <si>
    <t>Export:Import Ratio</t>
  </si>
  <si>
    <t>India</t>
  </si>
  <si>
    <t>United States</t>
  </si>
  <si>
    <t>Germany</t>
  </si>
  <si>
    <t>United Kingdom</t>
  </si>
  <si>
    <t>China</t>
  </si>
  <si>
    <t>United Arab Emirates</t>
  </si>
  <si>
    <t>France</t>
  </si>
  <si>
    <t>Australia</t>
  </si>
  <si>
    <t>Japan</t>
  </si>
  <si>
    <t>Canada</t>
  </si>
  <si>
    <t>Italy</t>
  </si>
  <si>
    <t>Turkey</t>
  </si>
  <si>
    <t>Denmark</t>
  </si>
  <si>
    <t>Netherlands</t>
  </si>
  <si>
    <t>Ukraine</t>
  </si>
  <si>
    <t>Malaysia</t>
  </si>
  <si>
    <t>Indonesia</t>
  </si>
  <si>
    <t>Argentina</t>
  </si>
  <si>
    <t>Thailand</t>
  </si>
  <si>
    <t>1:1.2</t>
  </si>
  <si>
    <t>1:22.3</t>
  </si>
  <si>
    <t>F.Y. 2078/79 (2021/22)  Shrawan-Jestha</t>
  </si>
  <si>
    <t>F.Y. 2079/80 (2022/23)  Shrawan-Jestha</t>
  </si>
  <si>
    <t>F.Y. 2080/81 (2023/24)  Shrawan-Jestha</t>
  </si>
  <si>
    <t>Percentage Change in First Eleven Month of F.Y. 2079/80 compared to same period of the previous year</t>
  </si>
  <si>
    <t>Percentage Change in First Eleven Month of F.Y. 2080/81 compared to same period of the previous year</t>
  </si>
  <si>
    <t>DURING THE ELEVEN  MONTH OF THE F.Y. 2079/80 AND 2080/81</t>
  </si>
  <si>
    <t>(Shrawan-Jestha)</t>
  </si>
  <si>
    <t>Jestha)</t>
  </si>
  <si>
    <t xml:space="preserve"> (Shrawan-Jestha) </t>
  </si>
  <si>
    <t>% Share  Shrawan-Jestha</t>
  </si>
  <si>
    <t>IN THE FIRS TELEVEN MONTH OF THE F.Y. 2079/80 AND 2080/81</t>
  </si>
  <si>
    <t>(First Eleven Month Provisional)</t>
  </si>
  <si>
    <t xml:space="preserve">    F.Y. 2079/80        (Shrawan-Jestha)</t>
  </si>
  <si>
    <t xml:space="preserve">    F.Y. 2080/81        (Shrawan-Jestha)</t>
  </si>
  <si>
    <t>First ElevenMonth of FY 2080/81</t>
  </si>
  <si>
    <t>Korea, Republic of</t>
  </si>
  <si>
    <t>Saudi Arabia</t>
  </si>
  <si>
    <t>1:9.6</t>
  </si>
  <si>
    <t>1:1.9</t>
  </si>
  <si>
    <t>1:2.4</t>
  </si>
  <si>
    <t>1:11.7</t>
  </si>
  <si>
    <t>1:113.2</t>
  </si>
  <si>
    <t>1:6.2</t>
  </si>
  <si>
    <t>1:8.1</t>
  </si>
  <si>
    <t>1:4.2</t>
  </si>
  <si>
    <t>1:6.1</t>
  </si>
  <si>
    <t>1:4.5</t>
  </si>
  <si>
    <t>1:3.7</t>
  </si>
  <si>
    <t>1:0.4</t>
  </si>
  <si>
    <t>1:10.4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</si>
</sst>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"/>
    <numFmt numFmtId="167" formatCode="#,##0.0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i/>
      <sz val="12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241">
    <xf numFmtId="0" fontId="0" fillId="0" borderId="0" xfId="0"/>
    <xf numFmtId="0" fontId="0" fillId="0" borderId="0" xfId="0" applyFont="1" applyBorder="1" applyAlignment="1">
      <alignment vertical="top"/>
    </xf>
    <xf numFmtId="164" fontId="0" fillId="0" borderId="0" xfId="1" applyNumberFormat="1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left" vertical="top"/>
    </xf>
    <xf numFmtId="164" fontId="1" fillId="0" borderId="0" xfId="2" applyNumberFormat="1" applyFont="1" applyBorder="1" applyAlignment="1">
      <alignment vertical="top"/>
    </xf>
    <xf numFmtId="164" fontId="0" fillId="0" borderId="0" xfId="1" applyNumberFormat="1" applyFont="1" applyAlignment="1"/>
    <xf numFmtId="0" fontId="6" fillId="0" borderId="0" xfId="0" applyFont="1" applyBorder="1" applyAlignment="1">
      <alignment horizontal="right"/>
    </xf>
    <xf numFmtId="0" fontId="8" fillId="0" borderId="0" xfId="0" applyFont="1"/>
    <xf numFmtId="0" fontId="9" fillId="0" borderId="0" xfId="0" applyFont="1"/>
    <xf numFmtId="164" fontId="9" fillId="0" borderId="0" xfId="1" applyNumberFormat="1" applyFont="1"/>
    <xf numFmtId="0" fontId="9" fillId="0" borderId="3" xfId="0" applyFont="1" applyBorder="1"/>
    <xf numFmtId="0" fontId="6" fillId="0" borderId="10" xfId="0" applyFont="1" applyBorder="1" applyAlignment="1">
      <alignment horizontal="right" vertical="top"/>
    </xf>
    <xf numFmtId="164" fontId="6" fillId="0" borderId="3" xfId="1" applyNumberFormat="1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9" fillId="0" borderId="6" xfId="0" applyFont="1" applyBorder="1"/>
    <xf numFmtId="0" fontId="9" fillId="0" borderId="9" xfId="0" applyFont="1" applyBorder="1"/>
    <xf numFmtId="0" fontId="9" fillId="0" borderId="5" xfId="0" applyFont="1" applyBorder="1"/>
    <xf numFmtId="0" fontId="6" fillId="0" borderId="3" xfId="0" applyFont="1" applyBorder="1" applyAlignment="1">
      <alignment horizontal="left"/>
    </xf>
    <xf numFmtId="43" fontId="3" fillId="0" borderId="2" xfId="0" applyNumberFormat="1" applyFont="1" applyBorder="1" applyAlignment="1">
      <alignment vertical="top"/>
    </xf>
    <xf numFmtId="43" fontId="3" fillId="0" borderId="3" xfId="0" applyNumberFormat="1" applyFont="1" applyBorder="1" applyAlignment="1">
      <alignment vertical="top"/>
    </xf>
    <xf numFmtId="0" fontId="12" fillId="0" borderId="8" xfId="0" applyFont="1" applyBorder="1"/>
    <xf numFmtId="0" fontId="6" fillId="0" borderId="8" xfId="0" applyFont="1" applyBorder="1" applyAlignment="1">
      <alignment vertical="top" wrapText="1"/>
    </xf>
    <xf numFmtId="0" fontId="9" fillId="0" borderId="6" xfId="0" applyFont="1" applyBorder="1" applyAlignment="1">
      <alignment vertical="top" wrapText="1"/>
    </xf>
    <xf numFmtId="164" fontId="4" fillId="0" borderId="0" xfId="1" applyNumberFormat="1" applyFont="1" applyBorder="1" applyAlignment="1"/>
    <xf numFmtId="164" fontId="4" fillId="0" borderId="0" xfId="1" applyNumberFormat="1" applyFont="1" applyBorder="1" applyAlignment="1">
      <alignment horizontal="left"/>
    </xf>
    <xf numFmtId="0" fontId="8" fillId="0" borderId="0" xfId="0" applyFont="1" applyBorder="1"/>
    <xf numFmtId="164" fontId="1" fillId="0" borderId="0" xfId="1" applyNumberFormat="1" applyFont="1" applyBorder="1"/>
    <xf numFmtId="164" fontId="13" fillId="0" borderId="0" xfId="2" applyNumberFormat="1" applyFont="1" applyBorder="1" applyAlignment="1">
      <alignment horizontal="center" vertical="top"/>
    </xf>
    <xf numFmtId="0" fontId="7" fillId="0" borderId="0" xfId="0" applyFont="1" applyFill="1" applyBorder="1" applyAlignment="1">
      <alignment vertical="top"/>
    </xf>
    <xf numFmtId="0" fontId="10" fillId="0" borderId="0" xfId="0" applyFont="1" applyFill="1" applyBorder="1" applyAlignment="1">
      <alignment vertical="top"/>
    </xf>
    <xf numFmtId="0" fontId="9" fillId="0" borderId="4" xfId="0" applyFont="1" applyBorder="1"/>
    <xf numFmtId="0" fontId="6" fillId="0" borderId="2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2" fontId="8" fillId="0" borderId="0" xfId="0" applyNumberFormat="1" applyFont="1"/>
    <xf numFmtId="20" fontId="6" fillId="0" borderId="2" xfId="0" quotePrefix="1" applyNumberFormat="1" applyFont="1" applyBorder="1" applyAlignment="1">
      <alignment horizontal="right"/>
    </xf>
    <xf numFmtId="166" fontId="6" fillId="0" borderId="10" xfId="0" applyNumberFormat="1" applyFont="1" applyBorder="1" applyAlignment="1">
      <alignment horizontal="left"/>
    </xf>
    <xf numFmtId="165" fontId="12" fillId="0" borderId="8" xfId="1" applyNumberFormat="1" applyFont="1" applyBorder="1" applyAlignment="1">
      <alignment vertical="top"/>
    </xf>
    <xf numFmtId="0" fontId="9" fillId="0" borderId="0" xfId="0" applyFont="1" applyBorder="1"/>
    <xf numFmtId="166" fontId="6" fillId="0" borderId="11" xfId="0" applyNumberFormat="1" applyFont="1" applyBorder="1" applyAlignment="1">
      <alignment horizontal="left"/>
    </xf>
    <xf numFmtId="166" fontId="6" fillId="0" borderId="9" xfId="0" applyNumberFormat="1" applyFont="1" applyBorder="1" applyAlignment="1">
      <alignment horizontal="left"/>
    </xf>
    <xf numFmtId="165" fontId="12" fillId="0" borderId="7" xfId="1" applyNumberFormat="1" applyFont="1" applyBorder="1" applyAlignment="1">
      <alignment vertical="top"/>
    </xf>
    <xf numFmtId="0" fontId="9" fillId="0" borderId="8" xfId="0" applyFont="1" applyBorder="1"/>
    <xf numFmtId="0" fontId="9" fillId="0" borderId="11" xfId="0" applyFont="1" applyBorder="1"/>
    <xf numFmtId="20" fontId="6" fillId="0" borderId="0" xfId="0" quotePrefix="1" applyNumberFormat="1" applyFont="1" applyBorder="1" applyAlignment="1">
      <alignment horizontal="right"/>
    </xf>
    <xf numFmtId="166" fontId="6" fillId="0" borderId="8" xfId="0" applyNumberFormat="1" applyFont="1" applyBorder="1" applyAlignment="1">
      <alignment vertical="top"/>
    </xf>
    <xf numFmtId="166" fontId="6" fillId="0" borderId="11" xfId="0" applyNumberFormat="1" applyFont="1" applyBorder="1" applyAlignment="1">
      <alignment vertical="top"/>
    </xf>
    <xf numFmtId="0" fontId="6" fillId="0" borderId="6" xfId="0" applyFont="1" applyBorder="1" applyAlignment="1">
      <alignment vertical="top"/>
    </xf>
    <xf numFmtId="0" fontId="6" fillId="0" borderId="9" xfId="0" applyFont="1" applyBorder="1" applyAlignment="1">
      <alignment vertical="top"/>
    </xf>
    <xf numFmtId="0" fontId="15" fillId="0" borderId="8" xfId="0" applyFont="1" applyBorder="1" applyAlignment="1">
      <alignment horizontal="center" vertical="top"/>
    </xf>
    <xf numFmtId="0" fontId="14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/>
    <xf numFmtId="0" fontId="3" fillId="0" borderId="0" xfId="0" applyFont="1" applyBorder="1" applyAlignment="1">
      <alignment horizontal="center" vertical="top" wrapText="1"/>
    </xf>
    <xf numFmtId="164" fontId="16" fillId="0" borderId="7" xfId="1" applyNumberFormat="1" applyFont="1" applyBorder="1"/>
    <xf numFmtId="164" fontId="16" fillId="0" borderId="0" xfId="1" applyNumberFormat="1" applyFont="1" applyBorder="1"/>
    <xf numFmtId="164" fontId="5" fillId="0" borderId="0" xfId="1" applyNumberFormat="1" applyFont="1" applyFill="1" applyBorder="1" applyAlignment="1" applyProtection="1"/>
    <xf numFmtId="164" fontId="3" fillId="0" borderId="0" xfId="1" applyNumberFormat="1" applyFont="1" applyBorder="1" applyAlignment="1">
      <alignment horizontal="right"/>
    </xf>
    <xf numFmtId="164" fontId="21" fillId="0" borderId="0" xfId="1" applyNumberFormat="1" applyFont="1" applyBorder="1" applyAlignment="1">
      <alignment horizontal="center" vertical="top"/>
    </xf>
    <xf numFmtId="0" fontId="6" fillId="0" borderId="0" xfId="0" applyNumberFormat="1" applyFont="1" applyFill="1" applyBorder="1" applyAlignment="1">
      <alignment horizontal="center" vertical="top"/>
    </xf>
    <xf numFmtId="0" fontId="20" fillId="0" borderId="3" xfId="0" applyFont="1" applyBorder="1" applyAlignment="1">
      <alignment horizontal="right" vertical="top"/>
    </xf>
    <xf numFmtId="0" fontId="20" fillId="0" borderId="8" xfId="0" applyFont="1" applyBorder="1" applyAlignment="1">
      <alignment horizontal="right" vertical="top"/>
    </xf>
    <xf numFmtId="0" fontId="17" fillId="0" borderId="7" xfId="0" applyFont="1" applyFill="1" applyBorder="1" applyAlignment="1">
      <alignment vertical="top"/>
    </xf>
    <xf numFmtId="0" fontId="17" fillId="0" borderId="0" xfId="0" applyFont="1" applyFill="1" applyBorder="1" applyAlignment="1">
      <alignment vertical="top"/>
    </xf>
    <xf numFmtId="0" fontId="15" fillId="0" borderId="3" xfId="0" applyFont="1" applyFill="1" applyBorder="1" applyAlignment="1">
      <alignment vertical="top"/>
    </xf>
    <xf numFmtId="164" fontId="16" fillId="0" borderId="2" xfId="1" applyNumberFormat="1" applyFont="1" applyFill="1" applyBorder="1"/>
    <xf numFmtId="0" fontId="15" fillId="0" borderId="8" xfId="0" applyFont="1" applyFill="1" applyBorder="1" applyAlignment="1">
      <alignment vertical="top"/>
    </xf>
    <xf numFmtId="164" fontId="16" fillId="0" borderId="0" xfId="1" applyNumberFormat="1" applyFont="1" applyFill="1" applyBorder="1"/>
    <xf numFmtId="164" fontId="15" fillId="0" borderId="0" xfId="1" applyNumberFormat="1" applyFont="1" applyFill="1" applyBorder="1" applyAlignment="1">
      <alignment horizontal="left"/>
    </xf>
    <xf numFmtId="0" fontId="16" fillId="0" borderId="0" xfId="0" applyFont="1" applyFill="1" applyBorder="1"/>
    <xf numFmtId="164" fontId="16" fillId="0" borderId="0" xfId="1" applyNumberFormat="1" applyFont="1" applyFill="1" applyBorder="1" applyAlignment="1">
      <alignment vertical="top"/>
    </xf>
    <xf numFmtId="0" fontId="18" fillId="0" borderId="6" xfId="0" applyFont="1" applyFill="1" applyBorder="1" applyAlignment="1">
      <alignment vertical="top"/>
    </xf>
    <xf numFmtId="0" fontId="17" fillId="0" borderId="3" xfId="0" applyFont="1" applyBorder="1" applyAlignment="1">
      <alignment horizontal="center" vertical="top"/>
    </xf>
    <xf numFmtId="0" fontId="17" fillId="0" borderId="10" xfId="0" applyFont="1" applyBorder="1" applyAlignment="1">
      <alignment horizontal="centerContinuous" vertical="top"/>
    </xf>
    <xf numFmtId="164" fontId="17" fillId="0" borderId="10" xfId="1" applyNumberFormat="1" applyFont="1" applyBorder="1" applyAlignment="1">
      <alignment horizontal="center" vertical="center"/>
    </xf>
    <xf numFmtId="0" fontId="15" fillId="0" borderId="11" xfId="0" applyFont="1" applyBorder="1" applyAlignment="1">
      <alignment vertical="top"/>
    </xf>
    <xf numFmtId="164" fontId="17" fillId="0" borderId="9" xfId="1" applyNumberFormat="1" applyFont="1" applyBorder="1" applyAlignment="1">
      <alignment horizontal="center" vertical="top"/>
    </xf>
    <xf numFmtId="164" fontId="20" fillId="0" borderId="9" xfId="1" applyNumberFormat="1" applyFont="1" applyBorder="1" applyAlignment="1">
      <alignment horizontal="center"/>
    </xf>
    <xf numFmtId="164" fontId="15" fillId="0" borderId="3" xfId="1" applyNumberFormat="1" applyFont="1" applyBorder="1" applyAlignment="1">
      <alignment horizontal="center" vertical="top"/>
    </xf>
    <xf numFmtId="164" fontId="15" fillId="0" borderId="3" xfId="1" applyNumberFormat="1" applyFont="1" applyBorder="1" applyAlignment="1">
      <alignment vertical="top"/>
    </xf>
    <xf numFmtId="164" fontId="16" fillId="0" borderId="3" xfId="1" applyNumberFormat="1" applyFont="1" applyBorder="1" applyAlignment="1"/>
    <xf numFmtId="164" fontId="16" fillId="0" borderId="3" xfId="1" applyNumberFormat="1" applyFont="1" applyBorder="1" applyAlignment="1">
      <alignment vertical="top"/>
    </xf>
    <xf numFmtId="43" fontId="16" fillId="0" borderId="10" xfId="1" applyFont="1" applyBorder="1" applyAlignment="1">
      <alignment vertical="top"/>
    </xf>
    <xf numFmtId="164" fontId="15" fillId="0" borderId="8" xfId="1" applyNumberFormat="1" applyFont="1" applyBorder="1" applyAlignment="1">
      <alignment horizontal="center" vertical="top"/>
    </xf>
    <xf numFmtId="164" fontId="15" fillId="0" borderId="8" xfId="1" applyNumberFormat="1" applyFont="1" applyBorder="1" applyAlignment="1">
      <alignment vertical="top"/>
    </xf>
    <xf numFmtId="164" fontId="16" fillId="0" borderId="8" xfId="1" applyNumberFormat="1" applyFont="1" applyBorder="1" applyAlignment="1"/>
    <xf numFmtId="164" fontId="16" fillId="0" borderId="8" xfId="1" applyNumberFormat="1" applyFont="1" applyBorder="1" applyAlignment="1">
      <alignment vertical="top"/>
    </xf>
    <xf numFmtId="43" fontId="16" fillId="0" borderId="11" xfId="1" applyFont="1" applyBorder="1" applyAlignment="1">
      <alignment vertical="top"/>
    </xf>
    <xf numFmtId="164" fontId="16" fillId="0" borderId="8" xfId="1" applyNumberFormat="1" applyFont="1" applyBorder="1"/>
    <xf numFmtId="164" fontId="19" fillId="0" borderId="8" xfId="1" applyNumberFormat="1" applyFont="1" applyBorder="1" applyAlignment="1">
      <alignment vertical="center"/>
    </xf>
    <xf numFmtId="164" fontId="15" fillId="0" borderId="6" xfId="1" applyNumberFormat="1" applyFont="1" applyBorder="1" applyAlignment="1">
      <alignment horizontal="center" vertical="top"/>
    </xf>
    <xf numFmtId="164" fontId="15" fillId="0" borderId="6" xfId="1" applyNumberFormat="1" applyFont="1" applyBorder="1" applyAlignment="1">
      <alignment vertical="top"/>
    </xf>
    <xf numFmtId="164" fontId="16" fillId="0" borderId="6" xfId="1" applyNumberFormat="1" applyFont="1" applyBorder="1" applyAlignment="1">
      <alignment vertical="top"/>
    </xf>
    <xf numFmtId="164" fontId="18" fillId="0" borderId="14" xfId="1" applyNumberFormat="1" applyFont="1" applyFill="1" applyBorder="1" applyAlignment="1">
      <alignment vertical="top"/>
    </xf>
    <xf numFmtId="0" fontId="3" fillId="0" borderId="6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/>
    </xf>
    <xf numFmtId="0" fontId="22" fillId="0" borderId="0" xfId="0" applyFont="1" applyBorder="1" applyAlignment="1">
      <alignment vertical="top"/>
    </xf>
    <xf numFmtId="0" fontId="17" fillId="0" borderId="2" xfId="0" applyFont="1" applyFill="1" applyBorder="1" applyAlignment="1">
      <alignment vertical="top"/>
    </xf>
    <xf numFmtId="164" fontId="18" fillId="0" borderId="15" xfId="1" applyNumberFormat="1" applyFont="1" applyFill="1" applyBorder="1" applyAlignment="1">
      <alignment vertical="top"/>
    </xf>
    <xf numFmtId="0" fontId="17" fillId="0" borderId="1" xfId="0" applyFont="1" applyFill="1" applyBorder="1" applyAlignment="1">
      <alignment vertical="top"/>
    </xf>
    <xf numFmtId="164" fontId="17" fillId="0" borderId="6" xfId="1" applyNumberFormat="1" applyFont="1" applyBorder="1" applyAlignment="1">
      <alignment vertical="center"/>
    </xf>
    <xf numFmtId="164" fontId="18" fillId="0" borderId="12" xfId="1" applyNumberFormat="1" applyFont="1" applyBorder="1" applyAlignment="1">
      <alignment vertical="center"/>
    </xf>
    <xf numFmtId="43" fontId="18" fillId="0" borderId="13" xfId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21" fillId="0" borderId="0" xfId="1" applyNumberFormat="1" applyFont="1" applyBorder="1" applyAlignment="1">
      <alignment horizontal="center" vertical="top"/>
    </xf>
    <xf numFmtId="0" fontId="18" fillId="0" borderId="3" xfId="0" applyFont="1" applyBorder="1" applyAlignment="1">
      <alignment vertical="top" wrapText="1"/>
    </xf>
    <xf numFmtId="0" fontId="18" fillId="0" borderId="8" xfId="0" applyFont="1" applyBorder="1" applyAlignment="1">
      <alignment vertical="top" wrapText="1"/>
    </xf>
    <xf numFmtId="0" fontId="17" fillId="0" borderId="6" xfId="0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top"/>
    </xf>
    <xf numFmtId="0" fontId="3" fillId="0" borderId="3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164" fontId="3" fillId="0" borderId="3" xfId="1" applyNumberFormat="1" applyFont="1" applyBorder="1" applyAlignment="1">
      <alignment horizontal="center" vertical="top" wrapText="1"/>
    </xf>
    <xf numFmtId="166" fontId="14" fillId="0" borderId="3" xfId="1" applyNumberFormat="1" applyFont="1" applyBorder="1" applyAlignment="1">
      <alignment horizontal="right"/>
    </xf>
    <xf numFmtId="166" fontId="14" fillId="0" borderId="6" xfId="1" applyNumberFormat="1" applyFont="1" applyBorder="1" applyAlignment="1">
      <alignment horizontal="right"/>
    </xf>
    <xf numFmtId="166" fontId="0" fillId="0" borderId="8" xfId="1" applyNumberFormat="1" applyFont="1" applyBorder="1"/>
    <xf numFmtId="166" fontId="0" fillId="0" borderId="12" xfId="1" applyNumberFormat="1" applyFont="1" applyBorder="1"/>
    <xf numFmtId="43" fontId="0" fillId="0" borderId="12" xfId="1" applyFont="1" applyBorder="1"/>
    <xf numFmtId="166" fontId="0" fillId="0" borderId="3" xfId="1" applyNumberFormat="1" applyFont="1" applyBorder="1"/>
    <xf numFmtId="164" fontId="17" fillId="0" borderId="4" xfId="1" applyNumberFormat="1" applyFont="1" applyBorder="1" applyAlignment="1">
      <alignment horizontal="right" vertical="top"/>
    </xf>
    <xf numFmtId="0" fontId="17" fillId="0" borderId="4" xfId="0" applyFont="1" applyFill="1" applyBorder="1" applyAlignment="1">
      <alignment vertical="top"/>
    </xf>
    <xf numFmtId="0" fontId="17" fillId="0" borderId="5" xfId="0" applyFont="1" applyFill="1" applyBorder="1" applyAlignment="1">
      <alignment vertical="top"/>
    </xf>
    <xf numFmtId="164" fontId="17" fillId="0" borderId="5" xfId="1" applyNumberFormat="1" applyFont="1" applyBorder="1" applyAlignment="1">
      <alignment horizontal="right" vertical="top"/>
    </xf>
    <xf numFmtId="43" fontId="0" fillId="0" borderId="0" xfId="1" applyFont="1"/>
    <xf numFmtId="164" fontId="16" fillId="0" borderId="5" xfId="1" applyNumberFormat="1" applyFont="1" applyFill="1" applyBorder="1" applyAlignment="1">
      <alignment vertical="top"/>
    </xf>
    <xf numFmtId="164" fontId="16" fillId="0" borderId="4" xfId="1" applyNumberFormat="1" applyFont="1" applyFill="1" applyBorder="1" applyAlignment="1">
      <alignment vertical="top"/>
    </xf>
    <xf numFmtId="166" fontId="16" fillId="0" borderId="10" xfId="1" applyNumberFormat="1" applyFont="1" applyBorder="1" applyAlignment="1">
      <alignment vertical="top"/>
    </xf>
    <xf numFmtId="166" fontId="16" fillId="0" borderId="11" xfId="1" applyNumberFormat="1" applyFont="1" applyBorder="1" applyAlignment="1">
      <alignment vertical="top"/>
    </xf>
    <xf numFmtId="0" fontId="17" fillId="0" borderId="12" xfId="0" applyFont="1" applyBorder="1" applyAlignment="1">
      <alignment horizontal="center" vertical="top"/>
    </xf>
    <xf numFmtId="0" fontId="16" fillId="0" borderId="0" xfId="0" applyFont="1" applyBorder="1" applyAlignment="1">
      <alignment horizontal="center"/>
    </xf>
    <xf numFmtId="0" fontId="16" fillId="0" borderId="0" xfId="0" applyFont="1" applyBorder="1"/>
    <xf numFmtId="166" fontId="16" fillId="0" borderId="0" xfId="1" applyNumberFormat="1" applyFont="1" applyBorder="1"/>
    <xf numFmtId="164" fontId="20" fillId="0" borderId="0" xfId="1" applyNumberFormat="1" applyFont="1" applyBorder="1" applyAlignment="1">
      <alignment horizontal="center" vertical="top"/>
    </xf>
    <xf numFmtId="164" fontId="16" fillId="0" borderId="11" xfId="1" applyNumberFormat="1" applyFont="1" applyBorder="1"/>
    <xf numFmtId="164" fontId="15" fillId="0" borderId="0" xfId="1" applyNumberFormat="1" applyFont="1" applyFill="1" applyBorder="1" applyAlignment="1">
      <alignment vertical="top"/>
    </xf>
    <xf numFmtId="43" fontId="16" fillId="0" borderId="0" xfId="1" applyFont="1" applyFill="1" applyBorder="1" applyAlignment="1">
      <alignment vertical="top"/>
    </xf>
    <xf numFmtId="164" fontId="17" fillId="0" borderId="0" xfId="1" applyNumberFormat="1" applyFont="1" applyFill="1" applyBorder="1" applyAlignment="1">
      <alignment horizontal="center" vertical="top"/>
    </xf>
    <xf numFmtId="0" fontId="16" fillId="0" borderId="0" xfId="0" applyFont="1" applyFill="1" applyBorder="1" applyAlignment="1">
      <alignment vertical="top"/>
    </xf>
    <xf numFmtId="164" fontId="15" fillId="0" borderId="5" xfId="1" applyNumberFormat="1" applyFont="1" applyFill="1" applyBorder="1" applyAlignment="1">
      <alignment vertical="top"/>
    </xf>
    <xf numFmtId="164" fontId="19" fillId="0" borderId="11" xfId="1" applyNumberFormat="1" applyFont="1" applyBorder="1" applyAlignment="1">
      <alignment horizontal="right" vertical="top"/>
    </xf>
    <xf numFmtId="164" fontId="16" fillId="0" borderId="11" xfId="1" applyNumberFormat="1" applyFont="1" applyBorder="1" applyAlignment="1">
      <alignment vertical="top"/>
    </xf>
    <xf numFmtId="164" fontId="16" fillId="0" borderId="1" xfId="1" applyNumberFormat="1" applyFont="1" applyFill="1" applyBorder="1"/>
    <xf numFmtId="164" fontId="16" fillId="0" borderId="7" xfId="1" applyNumberFormat="1" applyFont="1" applyFill="1" applyBorder="1"/>
    <xf numFmtId="164" fontId="17" fillId="0" borderId="7" xfId="1" applyNumberFormat="1" applyFont="1" applyBorder="1" applyAlignment="1">
      <alignment horizontal="right" vertical="top"/>
    </xf>
    <xf numFmtId="164" fontId="17" fillId="0" borderId="11" xfId="1" applyNumberFormat="1" applyFont="1" applyBorder="1" applyAlignment="1">
      <alignment horizontal="right" vertical="top"/>
    </xf>
    <xf numFmtId="43" fontId="16" fillId="0" borderId="8" xfId="1" applyFont="1" applyBorder="1"/>
    <xf numFmtId="0" fontId="0" fillId="0" borderId="0" xfId="0" applyFont="1" applyBorder="1"/>
    <xf numFmtId="166" fontId="0" fillId="0" borderId="0" xfId="1" applyNumberFormat="1" applyFont="1" applyBorder="1"/>
    <xf numFmtId="0" fontId="2" fillId="0" borderId="0" xfId="0" applyFont="1" applyBorder="1"/>
    <xf numFmtId="43" fontId="0" fillId="0" borderId="0" xfId="1" applyFont="1" applyBorder="1"/>
    <xf numFmtId="0" fontId="0" fillId="0" borderId="0" xfId="0" applyFont="1" applyBorder="1" applyAlignment="1">
      <alignment horizontal="center"/>
    </xf>
    <xf numFmtId="164" fontId="0" fillId="0" borderId="0" xfId="1" applyNumberFormat="1" applyFont="1" applyBorder="1"/>
    <xf numFmtId="43" fontId="2" fillId="0" borderId="12" xfId="1" applyFont="1" applyBorder="1"/>
    <xf numFmtId="0" fontId="0" fillId="0" borderId="3" xfId="0" applyFont="1" applyBorder="1"/>
    <xf numFmtId="0" fontId="0" fillId="0" borderId="8" xfId="0" applyFont="1" applyBorder="1"/>
    <xf numFmtId="0" fontId="0" fillId="0" borderId="8" xfId="0" applyFont="1" applyBorder="1" applyAlignment="1">
      <alignment horizontal="right"/>
    </xf>
    <xf numFmtId="0" fontId="3" fillId="0" borderId="12" xfId="0" applyFont="1" applyBorder="1" applyAlignment="1">
      <alignment horizontal="left" vertical="top"/>
    </xf>
    <xf numFmtId="43" fontId="0" fillId="0" borderId="3" xfId="1" applyFont="1" applyBorder="1"/>
    <xf numFmtId="43" fontId="0" fillId="0" borderId="8" xfId="1" applyFont="1" applyBorder="1"/>
    <xf numFmtId="164" fontId="0" fillId="0" borderId="0" xfId="1" applyNumberFormat="1" applyFont="1"/>
    <xf numFmtId="166" fontId="16" fillId="0" borderId="11" xfId="1" applyNumberFormat="1" applyFont="1" applyBorder="1"/>
    <xf numFmtId="166" fontId="18" fillId="0" borderId="13" xfId="1" applyNumberFormat="1" applyFont="1" applyBorder="1"/>
    <xf numFmtId="164" fontId="21" fillId="0" borderId="0" xfId="1" applyNumberFormat="1" applyFont="1" applyFill="1" applyBorder="1" applyAlignment="1">
      <alignment horizontal="center" vertical="top"/>
    </xf>
    <xf numFmtId="43" fontId="2" fillId="0" borderId="0" xfId="1" applyFont="1" applyBorder="1" applyAlignment="1">
      <alignment vertical="top"/>
    </xf>
    <xf numFmtId="43" fontId="14" fillId="0" borderId="8" xfId="1" applyFont="1" applyBorder="1"/>
    <xf numFmtId="164" fontId="19" fillId="0" borderId="1" xfId="1" applyNumberFormat="1" applyFont="1" applyBorder="1" applyAlignment="1">
      <alignment horizontal="right" vertical="top"/>
    </xf>
    <xf numFmtId="164" fontId="19" fillId="0" borderId="10" xfId="1" applyNumberFormat="1" applyFont="1" applyBorder="1" applyAlignment="1">
      <alignment horizontal="right" vertical="top"/>
    </xf>
    <xf numFmtId="164" fontId="19" fillId="0" borderId="7" xfId="1" applyNumberFormat="1" applyFont="1" applyBorder="1" applyAlignment="1">
      <alignment horizontal="right" vertical="top"/>
    </xf>
    <xf numFmtId="164" fontId="19" fillId="0" borderId="7" xfId="1" applyNumberFormat="1" applyFont="1" applyBorder="1" applyAlignment="1">
      <alignment horizontal="right" vertical="center"/>
    </xf>
    <xf numFmtId="164" fontId="16" fillId="0" borderId="7" xfId="1" applyNumberFormat="1" applyFont="1" applyBorder="1" applyAlignment="1">
      <alignment vertical="top"/>
    </xf>
    <xf numFmtId="43" fontId="16" fillId="0" borderId="10" xfId="1" applyFont="1" applyFill="1" applyBorder="1"/>
    <xf numFmtId="43" fontId="16" fillId="0" borderId="11" xfId="1" applyFont="1" applyFill="1" applyBorder="1"/>
    <xf numFmtId="43" fontId="18" fillId="0" borderId="13" xfId="1" applyFont="1" applyFill="1" applyBorder="1"/>
    <xf numFmtId="167" fontId="16" fillId="0" borderId="12" xfId="1" applyNumberFormat="1" applyFont="1" applyFill="1" applyBorder="1"/>
    <xf numFmtId="165" fontId="0" fillId="0" borderId="0" xfId="1" applyNumberFormat="1" applyFont="1"/>
    <xf numFmtId="164" fontId="3" fillId="0" borderId="6" xfId="1" applyNumberFormat="1" applyFont="1" applyBorder="1" applyAlignment="1">
      <alignment horizontal="center" vertical="center"/>
    </xf>
    <xf numFmtId="165" fontId="0" fillId="0" borderId="0" xfId="0" applyNumberFormat="1"/>
    <xf numFmtId="0" fontId="0" fillId="0" borderId="0" xfId="0" quotePrefix="1"/>
    <xf numFmtId="0" fontId="0" fillId="0" borderId="8" xfId="0" applyFill="1" applyBorder="1"/>
    <xf numFmtId="0" fontId="2" fillId="0" borderId="12" xfId="0" applyFont="1" applyBorder="1"/>
    <xf numFmtId="0" fontId="17" fillId="0" borderId="12" xfId="0" applyFont="1" applyBorder="1" applyAlignment="1">
      <alignment horizontal="left" vertical="top"/>
    </xf>
    <xf numFmtId="43" fontId="0" fillId="0" borderId="2" xfId="1" applyFont="1" applyBorder="1" applyAlignment="1">
      <alignment horizontal="center"/>
    </xf>
    <xf numFmtId="0" fontId="0" fillId="0" borderId="3" xfId="0" applyBorder="1" applyAlignment="1">
      <alignment horizontal="center"/>
    </xf>
    <xf numFmtId="43" fontId="0" fillId="0" borderId="0" xfId="1" applyFont="1" applyBorder="1" applyAlignment="1">
      <alignment horizontal="center"/>
    </xf>
    <xf numFmtId="0" fontId="0" fillId="0" borderId="8" xfId="0" applyBorder="1" applyAlignment="1">
      <alignment horizontal="center"/>
    </xf>
    <xf numFmtId="43" fontId="0" fillId="0" borderId="0" xfId="0" applyNumberFormat="1" applyAlignment="1">
      <alignment horizontal="center"/>
    </xf>
    <xf numFmtId="43" fontId="2" fillId="0" borderId="15" xfId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3" fontId="0" fillId="0" borderId="8" xfId="0" applyNumberFormat="1" applyBorder="1" applyAlignment="1"/>
    <xf numFmtId="43" fontId="2" fillId="0" borderId="12" xfId="1" applyFont="1" applyBorder="1" applyAlignment="1"/>
    <xf numFmtId="43" fontId="16" fillId="0" borderId="6" xfId="1" applyFont="1" applyBorder="1"/>
    <xf numFmtId="47" fontId="2" fillId="0" borderId="12" xfId="0" applyNumberFormat="1" applyFont="1" applyBorder="1" applyAlignment="1">
      <alignment horizontal="center"/>
    </xf>
    <xf numFmtId="167" fontId="16" fillId="0" borderId="10" xfId="1" applyNumberFormat="1" applyFont="1" applyFill="1" applyBorder="1"/>
    <xf numFmtId="167" fontId="16" fillId="0" borderId="11" xfId="1" applyNumberFormat="1" applyFont="1" applyFill="1" applyBorder="1"/>
    <xf numFmtId="164" fontId="18" fillId="0" borderId="5" xfId="1" applyNumberFormat="1" applyFont="1" applyBorder="1"/>
    <xf numFmtId="164" fontId="16" fillId="0" borderId="10" xfId="1" applyNumberFormat="1" applyFont="1" applyFill="1" applyBorder="1" applyAlignment="1">
      <alignment vertical="top"/>
    </xf>
    <xf numFmtId="164" fontId="16" fillId="0" borderId="11" xfId="1" applyNumberFormat="1" applyFont="1" applyFill="1" applyBorder="1" applyAlignment="1">
      <alignment vertical="top"/>
    </xf>
    <xf numFmtId="164" fontId="16" fillId="0" borderId="9" xfId="1" applyNumberFormat="1" applyFont="1" applyFill="1" applyBorder="1" applyAlignment="1">
      <alignment vertical="top"/>
    </xf>
    <xf numFmtId="164" fontId="16" fillId="0" borderId="7" xfId="1" applyNumberFormat="1" applyFont="1" applyFill="1" applyBorder="1" applyAlignment="1">
      <alignment vertical="top"/>
    </xf>
    <xf numFmtId="166" fontId="18" fillId="0" borderId="13" xfId="1" applyNumberFormat="1" applyFont="1" applyBorder="1" applyAlignment="1">
      <alignment vertical="top"/>
    </xf>
    <xf numFmtId="164" fontId="18" fillId="0" borderId="12" xfId="1" applyNumberFormat="1" applyFont="1" applyBorder="1"/>
    <xf numFmtId="0" fontId="0" fillId="0" borderId="7" xfId="0" applyFont="1" applyBorder="1"/>
    <xf numFmtId="164" fontId="18" fillId="0" borderId="14" xfId="1" applyNumberFormat="1" applyFont="1" applyBorder="1" applyAlignment="1">
      <alignment vertical="top"/>
    </xf>
    <xf numFmtId="0" fontId="6" fillId="0" borderId="1" xfId="0" applyFont="1" applyBorder="1" applyAlignment="1">
      <alignment horizontal="left"/>
    </xf>
    <xf numFmtId="0" fontId="12" fillId="0" borderId="7" xfId="0" applyFont="1" applyBorder="1"/>
    <xf numFmtId="0" fontId="9" fillId="0" borderId="7" xfId="0" applyFont="1" applyBorder="1"/>
    <xf numFmtId="43" fontId="23" fillId="0" borderId="16" xfId="1" applyFont="1" applyBorder="1"/>
    <xf numFmtId="165" fontId="12" fillId="0" borderId="17" xfId="1" applyNumberFormat="1" applyFont="1" applyBorder="1" applyAlignment="1">
      <alignment vertical="top"/>
    </xf>
    <xf numFmtId="0" fontId="9" fillId="0" borderId="18" xfId="0" applyFont="1" applyBorder="1"/>
    <xf numFmtId="164" fontId="15" fillId="0" borderId="2" xfId="1" applyNumberFormat="1" applyFont="1" applyFill="1" applyBorder="1" applyAlignment="1">
      <alignment vertical="top"/>
    </xf>
    <xf numFmtId="164" fontId="15" fillId="0" borderId="3" xfId="1" applyNumberFormat="1" applyFont="1" applyFill="1" applyBorder="1" applyAlignment="1">
      <alignment vertical="top"/>
    </xf>
    <xf numFmtId="164" fontId="15" fillId="0" borderId="8" xfId="1" applyNumberFormat="1" applyFont="1" applyFill="1" applyBorder="1" applyAlignment="1">
      <alignment vertical="top"/>
    </xf>
    <xf numFmtId="164" fontId="19" fillId="0" borderId="0" xfId="1" applyNumberFormat="1" applyFont="1" applyFill="1" applyBorder="1" applyAlignment="1">
      <alignment vertical="center"/>
    </xf>
    <xf numFmtId="164" fontId="15" fillId="0" borderId="6" xfId="1" applyNumberFormat="1" applyFont="1" applyFill="1" applyBorder="1" applyAlignment="1">
      <alignment vertical="top"/>
    </xf>
    <xf numFmtId="164" fontId="17" fillId="0" borderId="9" xfId="1" applyNumberFormat="1" applyFont="1" applyFill="1" applyBorder="1" applyAlignment="1">
      <alignment vertical="top"/>
    </xf>
    <xf numFmtId="164" fontId="18" fillId="0" borderId="6" xfId="1" applyNumberFormat="1" applyFont="1" applyFill="1" applyBorder="1" applyAlignment="1">
      <alignment vertical="top"/>
    </xf>
    <xf numFmtId="164" fontId="18" fillId="0" borderId="5" xfId="1" applyNumberFormat="1" applyFont="1" applyFill="1" applyBorder="1" applyAlignment="1">
      <alignment vertical="top"/>
    </xf>
    <xf numFmtId="164" fontId="18" fillId="0" borderId="13" xfId="1" applyNumberFormat="1" applyFont="1" applyBorder="1"/>
    <xf numFmtId="164" fontId="16" fillId="0" borderId="3" xfId="1" applyNumberFormat="1" applyFont="1" applyBorder="1" applyAlignment="1">
      <alignment horizontal="right"/>
    </xf>
    <xf numFmtId="164" fontId="16" fillId="0" borderId="8" xfId="1" applyNumberFormat="1" applyFont="1" applyBorder="1" applyAlignment="1">
      <alignment horizontal="right" vertical="top"/>
    </xf>
    <xf numFmtId="166" fontId="3" fillId="0" borderId="0" xfId="0" applyNumberFormat="1" applyFont="1" applyBorder="1" applyAlignment="1">
      <alignment horizontal="center" vertical="top" wrapText="1"/>
    </xf>
    <xf numFmtId="166" fontId="0" fillId="0" borderId="0" xfId="0" applyNumberFormat="1" applyFont="1" applyBorder="1" applyAlignment="1">
      <alignment vertical="top"/>
    </xf>
    <xf numFmtId="166" fontId="17" fillId="0" borderId="3" xfId="0" applyNumberFormat="1" applyFont="1" applyBorder="1" applyAlignment="1">
      <alignment horizontal="right" vertical="top" wrapText="1"/>
    </xf>
    <xf numFmtId="166" fontId="17" fillId="0" borderId="8" xfId="0" applyNumberFormat="1" applyFont="1" applyBorder="1" applyAlignment="1">
      <alignment horizontal="right"/>
    </xf>
    <xf numFmtId="43" fontId="3" fillId="0" borderId="0" xfId="1" applyFont="1" applyBorder="1" applyAlignment="1">
      <alignment horizontal="center" vertical="top" wrapText="1"/>
    </xf>
    <xf numFmtId="43" fontId="0" fillId="0" borderId="0" xfId="1" applyFont="1" applyBorder="1" applyAlignment="1">
      <alignment vertical="top"/>
    </xf>
    <xf numFmtId="43" fontId="18" fillId="0" borderId="10" xfId="1" applyFont="1" applyBorder="1" applyAlignment="1">
      <alignment vertical="top" wrapText="1"/>
    </xf>
    <xf numFmtId="43" fontId="17" fillId="0" borderId="11" xfId="1" applyFont="1" applyBorder="1" applyAlignment="1">
      <alignment horizontal="left" vertical="center"/>
    </xf>
    <xf numFmtId="0" fontId="11" fillId="0" borderId="0" xfId="0" applyFont="1" applyAlignment="1">
      <alignment horizontal="center"/>
    </xf>
    <xf numFmtId="164" fontId="21" fillId="0" borderId="0" xfId="1" applyNumberFormat="1" applyFont="1" applyBorder="1" applyAlignment="1">
      <alignment horizontal="center" vertical="top"/>
    </xf>
    <xf numFmtId="164" fontId="17" fillId="0" borderId="7" xfId="1" applyNumberFormat="1" applyFont="1" applyBorder="1" applyAlignment="1">
      <alignment horizontal="center" vertical="top"/>
    </xf>
    <xf numFmtId="164" fontId="17" fillId="0" borderId="0" xfId="1" applyNumberFormat="1" applyFont="1" applyBorder="1" applyAlignment="1">
      <alignment horizontal="center" vertical="top"/>
    </xf>
    <xf numFmtId="164" fontId="17" fillId="0" borderId="11" xfId="1" applyNumberFormat="1" applyFont="1" applyBorder="1" applyAlignment="1">
      <alignment horizontal="center" vertical="top"/>
    </xf>
    <xf numFmtId="164" fontId="17" fillId="0" borderId="1" xfId="1" applyNumberFormat="1" applyFont="1" applyBorder="1" applyAlignment="1">
      <alignment horizontal="center" vertical="top"/>
    </xf>
    <xf numFmtId="164" fontId="17" fillId="0" borderId="2" xfId="1" applyNumberFormat="1" applyFont="1" applyBorder="1" applyAlignment="1">
      <alignment horizontal="center" vertical="top"/>
    </xf>
    <xf numFmtId="164" fontId="17" fillId="0" borderId="10" xfId="1" applyNumberFormat="1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3" fillId="0" borderId="0" xfId="0" applyFont="1" applyBorder="1" applyAlignment="1">
      <alignment horizontal="center" vertical="top" wrapText="1"/>
    </xf>
    <xf numFmtId="0" fontId="14" fillId="0" borderId="0" xfId="0" applyNumberFormat="1" applyFont="1" applyFill="1" applyBorder="1" applyAlignment="1" applyProtection="1">
      <alignment horizontal="center"/>
    </xf>
    <xf numFmtId="164" fontId="3" fillId="0" borderId="0" xfId="1" applyNumberFormat="1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3">
    <cellStyle name="Comma" xfId="1" builtinId="3"/>
    <cellStyle name="Comma 2" xfId="2"/>
    <cellStyle name="Normal" xfId="0" builtinId="0"/>
  </cellStyles>
  <dxfs count="59"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numFmt numFmtId="3" formatCode="#,##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workbookViewId="0">
      <selection activeCell="C14" sqref="C14"/>
    </sheetView>
  </sheetViews>
  <sheetFormatPr defaultRowHeight="15.75"/>
  <cols>
    <col min="1" max="1" width="40.5703125" style="8" bestFit="1" customWidth="1"/>
    <col min="2" max="2" width="14.28515625" style="8" customWidth="1"/>
    <col min="3" max="3" width="15.7109375" style="8" bestFit="1" customWidth="1"/>
    <col min="4" max="4" width="12.140625" style="8" bestFit="1" customWidth="1"/>
    <col min="5" max="5" width="13.5703125" style="8" bestFit="1" customWidth="1"/>
    <col min="6" max="6" width="21.42578125" style="8" bestFit="1" customWidth="1"/>
    <col min="7" max="7" width="8.28515625" style="8" bestFit="1" customWidth="1"/>
    <col min="8" max="16384" width="9.140625" style="8"/>
  </cols>
  <sheetData>
    <row r="1" spans="1:10" ht="18.75">
      <c r="A1" s="228" t="s">
        <v>71</v>
      </c>
      <c r="B1" s="228"/>
      <c r="C1" s="228"/>
      <c r="D1" s="228"/>
      <c r="E1" s="228"/>
      <c r="F1" s="228"/>
      <c r="G1" s="228"/>
    </row>
    <row r="2" spans="1:10">
      <c r="A2" s="9"/>
      <c r="B2" s="9"/>
      <c r="C2" s="10"/>
      <c r="D2" s="9"/>
      <c r="E2" s="9"/>
      <c r="F2" s="7" t="s">
        <v>67</v>
      </c>
      <c r="G2" s="9"/>
      <c r="I2" s="34"/>
      <c r="J2" s="34"/>
    </row>
    <row r="3" spans="1:10">
      <c r="A3" s="11"/>
      <c r="B3" s="12" t="s">
        <v>72</v>
      </c>
      <c r="C3" s="13" t="s">
        <v>73</v>
      </c>
      <c r="D3" s="14" t="s">
        <v>74</v>
      </c>
      <c r="E3" s="14" t="s">
        <v>75</v>
      </c>
      <c r="F3" s="32" t="s">
        <v>76</v>
      </c>
      <c r="G3" s="33"/>
    </row>
    <row r="4" spans="1:10">
      <c r="A4" s="15"/>
      <c r="B4" s="16"/>
      <c r="C4" s="15"/>
      <c r="D4" s="16"/>
      <c r="E4" s="16"/>
      <c r="F4" s="17"/>
      <c r="G4" s="16"/>
    </row>
    <row r="5" spans="1:10">
      <c r="A5" s="18" t="s">
        <v>129</v>
      </c>
      <c r="B5" s="163">
        <v>185.83701813284</v>
      </c>
      <c r="C5" s="164">
        <v>1763.22309582668</v>
      </c>
      <c r="D5" s="19">
        <f>+B5+C5</f>
        <v>1949.0601139595201</v>
      </c>
      <c r="E5" s="20">
        <f>+C5-B5</f>
        <v>1577.38607769384</v>
      </c>
      <c r="F5" s="35" t="s">
        <v>77</v>
      </c>
      <c r="G5" s="36">
        <f>C5/B5</f>
        <v>9.4880078982234473</v>
      </c>
    </row>
    <row r="6" spans="1:10">
      <c r="A6" s="21" t="s">
        <v>78</v>
      </c>
      <c r="B6" s="41">
        <f>+B5*100/D5</f>
        <v>9.5346991507261247</v>
      </c>
      <c r="C6" s="37">
        <f>+C5*100/D5</f>
        <v>90.465300849273873</v>
      </c>
      <c r="D6" s="38"/>
      <c r="E6" s="42"/>
      <c r="F6" s="38"/>
      <c r="G6" s="39"/>
    </row>
    <row r="7" spans="1:10" ht="16.5" thickBot="1">
      <c r="A7" s="15"/>
      <c r="B7" s="205"/>
      <c r="C7" s="42"/>
      <c r="D7" s="17"/>
      <c r="E7" s="15"/>
      <c r="F7" s="17"/>
      <c r="G7" s="40"/>
    </row>
    <row r="8" spans="1:10">
      <c r="A8" s="203" t="s">
        <v>130</v>
      </c>
      <c r="B8" s="206">
        <v>143.58654430842998</v>
      </c>
      <c r="C8" s="206">
        <v>1480.9811263756999</v>
      </c>
      <c r="D8" s="19">
        <f>+B8+C8</f>
        <v>1624.5676706841298</v>
      </c>
      <c r="E8" s="20">
        <f>+C8-B8</f>
        <v>1337.39458206727</v>
      </c>
      <c r="F8" s="35" t="s">
        <v>77</v>
      </c>
      <c r="G8" s="36">
        <f>C8/B8</f>
        <v>10.314205509358104</v>
      </c>
    </row>
    <row r="9" spans="1:10">
      <c r="A9" s="204" t="s">
        <v>78</v>
      </c>
      <c r="B9" s="207">
        <f>+B8*100/D8</f>
        <v>8.8384464925344446</v>
      </c>
      <c r="C9" s="207">
        <f>+C8*100/D8</f>
        <v>91.161553507465555</v>
      </c>
      <c r="D9" s="38"/>
      <c r="E9" s="42"/>
      <c r="F9" s="38"/>
      <c r="G9" s="43"/>
    </row>
    <row r="10" spans="1:10" ht="16.5" thickBot="1">
      <c r="A10" s="31"/>
      <c r="B10" s="208"/>
      <c r="C10" s="208"/>
      <c r="D10" s="17"/>
      <c r="E10" s="15"/>
      <c r="F10" s="17"/>
      <c r="G10" s="16"/>
    </row>
    <row r="11" spans="1:10">
      <c r="A11" s="203" t="s">
        <v>131</v>
      </c>
      <c r="B11" s="206">
        <v>139.26233333734001</v>
      </c>
      <c r="C11" s="206">
        <v>1453.70419150403</v>
      </c>
      <c r="D11" s="19">
        <f>+B11+C11</f>
        <v>1592.9665248413698</v>
      </c>
      <c r="E11" s="20">
        <f>+C11-B11</f>
        <v>1314.4418581666901</v>
      </c>
      <c r="F11" s="44" t="s">
        <v>77</v>
      </c>
      <c r="G11" s="36">
        <f>C11/B11</f>
        <v>10.438602863149447</v>
      </c>
    </row>
    <row r="12" spans="1:10">
      <c r="A12" s="204" t="s">
        <v>78</v>
      </c>
      <c r="B12" s="207">
        <f>+B11*100/D11</f>
        <v>8.7423264183914959</v>
      </c>
      <c r="C12" s="207">
        <f>+C11*100/D11</f>
        <v>91.257673581608515</v>
      </c>
      <c r="D12" s="38"/>
      <c r="E12" s="42"/>
      <c r="F12" s="38"/>
      <c r="G12" s="43"/>
    </row>
    <row r="13" spans="1:10" ht="16.5" thickBot="1">
      <c r="A13" s="31"/>
      <c r="B13" s="208"/>
      <c r="C13" s="208"/>
      <c r="D13" s="17"/>
      <c r="E13" s="15"/>
      <c r="F13" s="17"/>
      <c r="G13" s="16"/>
    </row>
    <row r="14" spans="1:10" ht="47.25">
      <c r="A14" s="22" t="s">
        <v>132</v>
      </c>
      <c r="B14" s="45">
        <f>+B8/B5*100-100</f>
        <v>-22.735230175835326</v>
      </c>
      <c r="C14" s="45">
        <f>+C8/C5*100-100</f>
        <v>-16.00716155085594</v>
      </c>
      <c r="D14" s="46">
        <f>D8/D5*100-100</f>
        <v>-16.648662652902132</v>
      </c>
      <c r="E14" s="46">
        <f>E8/E5*100-100</f>
        <v>-15.214505758630821</v>
      </c>
      <c r="F14" s="38"/>
      <c r="G14" s="43"/>
    </row>
    <row r="15" spans="1:10">
      <c r="A15" s="23"/>
      <c r="B15" s="47"/>
      <c r="C15" s="48"/>
      <c r="D15" s="48"/>
      <c r="E15" s="48"/>
      <c r="F15" s="17"/>
      <c r="G15" s="16"/>
    </row>
    <row r="16" spans="1:10" ht="47.25">
      <c r="A16" s="22" t="s">
        <v>133</v>
      </c>
      <c r="B16" s="45">
        <f>+B11/B8*100-100</f>
        <v>-3.0115711690932443</v>
      </c>
      <c r="C16" s="45">
        <f>+C11/C8*100-100</f>
        <v>-1.8418151579300002</v>
      </c>
      <c r="D16" s="46">
        <f>D11/D8*100-100</f>
        <v>-1.9452034170698624</v>
      </c>
      <c r="E16" s="46">
        <f>E11/E8*100-100</f>
        <v>-1.7162267746816298</v>
      </c>
      <c r="F16" s="38"/>
      <c r="G16" s="43"/>
    </row>
    <row r="17" spans="1:7">
      <c r="A17" s="15"/>
      <c r="B17" s="15"/>
      <c r="C17" s="16"/>
      <c r="D17" s="16"/>
      <c r="E17" s="16"/>
      <c r="F17" s="17"/>
      <c r="G17" s="16"/>
    </row>
    <row r="20" spans="1:7">
      <c r="B20" s="24"/>
      <c r="C20" s="25"/>
      <c r="D20" s="26"/>
      <c r="E20" s="26"/>
      <c r="F20" s="26"/>
      <c r="G20" s="26"/>
    </row>
    <row r="21" spans="1:7">
      <c r="B21" s="26"/>
      <c r="C21" s="26"/>
      <c r="D21" s="27"/>
      <c r="E21" s="27"/>
      <c r="F21" s="26"/>
      <c r="G21" s="26"/>
    </row>
  </sheetData>
  <mergeCells count="1">
    <mergeCell ref="A1:G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2"/>
  <sheetViews>
    <sheetView topLeftCell="A31" workbookViewId="0">
      <selection activeCell="F6" sqref="F6:G6"/>
    </sheetView>
  </sheetViews>
  <sheetFormatPr defaultRowHeight="15.75"/>
  <cols>
    <col min="1" max="1" width="3.5703125" style="29" bestFit="1" customWidth="1"/>
    <col min="2" max="2" width="21.28515625" style="29" customWidth="1"/>
    <col min="3" max="3" width="7.42578125" style="29" bestFit="1" customWidth="1"/>
    <col min="4" max="4" width="11" style="69" customWidth="1"/>
    <col min="5" max="5" width="11.7109375" style="69" customWidth="1"/>
    <col min="6" max="6" width="14.28515625" style="69" bestFit="1" customWidth="1"/>
    <col min="7" max="7" width="15.42578125" style="69" bestFit="1" customWidth="1"/>
    <col min="8" max="9" width="14.7109375" style="66" bestFit="1" customWidth="1"/>
    <col min="10" max="10" width="8.42578125" style="29" bestFit="1" customWidth="1"/>
    <col min="11" max="11" width="11.42578125" style="29" bestFit="1" customWidth="1"/>
    <col min="12" max="16384" width="9.140625" style="29"/>
  </cols>
  <sheetData>
    <row r="1" spans="1:11" ht="18.75">
      <c r="A1" s="229" t="s">
        <v>96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</row>
    <row r="2" spans="1:11" ht="18.75">
      <c r="A2" s="229" t="s">
        <v>134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</row>
    <row r="3" spans="1:11" ht="18.75">
      <c r="A3" s="57"/>
      <c r="B3" s="162"/>
      <c r="C3" s="57"/>
      <c r="D3" s="132"/>
      <c r="E3" s="132"/>
      <c r="F3" s="132" t="s">
        <v>98</v>
      </c>
      <c r="G3" s="132"/>
      <c r="H3" s="132"/>
      <c r="I3" s="132"/>
      <c r="J3" s="105"/>
      <c r="K3" s="57"/>
    </row>
    <row r="4" spans="1:11">
      <c r="A4" s="58"/>
      <c r="B4" s="58"/>
      <c r="C4" s="58"/>
      <c r="F4" s="136"/>
      <c r="H4" s="138" t="s">
        <v>0</v>
      </c>
    </row>
    <row r="5" spans="1:11" s="30" customFormat="1" ht="25.5">
      <c r="A5" s="100"/>
      <c r="B5" s="98"/>
      <c r="C5" s="98"/>
      <c r="D5" s="233" t="s">
        <v>81</v>
      </c>
      <c r="E5" s="234"/>
      <c r="F5" s="233" t="s">
        <v>81</v>
      </c>
      <c r="G5" s="235"/>
      <c r="H5" s="233" t="s">
        <v>89</v>
      </c>
      <c r="I5" s="235"/>
      <c r="J5" s="59" t="s">
        <v>1</v>
      </c>
      <c r="K5" s="106" t="s">
        <v>100</v>
      </c>
    </row>
    <row r="6" spans="1:11" s="30" customFormat="1">
      <c r="A6" s="61"/>
      <c r="B6" s="62"/>
      <c r="C6" s="62"/>
      <c r="D6" s="230" t="s">
        <v>70</v>
      </c>
      <c r="E6" s="231"/>
      <c r="F6" s="230" t="s">
        <v>135</v>
      </c>
      <c r="G6" s="232"/>
      <c r="H6" s="230" t="s">
        <v>135</v>
      </c>
      <c r="I6" s="232"/>
      <c r="J6" s="60"/>
      <c r="K6" s="107" t="s">
        <v>136</v>
      </c>
    </row>
    <row r="7" spans="1:11" s="30" customFormat="1">
      <c r="A7" s="120" t="s">
        <v>2</v>
      </c>
      <c r="B7" s="121" t="s">
        <v>3</v>
      </c>
      <c r="C7" s="121" t="s">
        <v>4</v>
      </c>
      <c r="D7" s="119" t="s">
        <v>5</v>
      </c>
      <c r="E7" s="122" t="s">
        <v>6</v>
      </c>
      <c r="F7" s="143" t="s">
        <v>5</v>
      </c>
      <c r="G7" s="144" t="s">
        <v>6</v>
      </c>
      <c r="H7" s="143" t="s">
        <v>5</v>
      </c>
      <c r="I7" s="144" t="s">
        <v>6</v>
      </c>
      <c r="J7" s="60" t="s">
        <v>7</v>
      </c>
      <c r="K7" s="108" t="s">
        <v>90</v>
      </c>
    </row>
    <row r="8" spans="1:11">
      <c r="A8" s="63">
        <v>1</v>
      </c>
      <c r="B8" s="209" t="s">
        <v>19</v>
      </c>
      <c r="C8" s="210"/>
      <c r="D8" s="141"/>
      <c r="E8" s="64">
        <v>10820104.055219999</v>
      </c>
      <c r="F8" s="165"/>
      <c r="G8" s="166">
        <v>9899625.1077599972</v>
      </c>
      <c r="H8" s="64"/>
      <c r="I8" s="195">
        <v>15818754.860169999</v>
      </c>
      <c r="J8" s="192">
        <f>I8/G8*100-100</f>
        <v>59.791453595249635</v>
      </c>
      <c r="K8" s="170">
        <f t="shared" ref="K8:K40" si="0">I8/I$46*100</f>
        <v>11.358961523250999</v>
      </c>
    </row>
    <row r="9" spans="1:11">
      <c r="A9" s="65">
        <v>2</v>
      </c>
      <c r="B9" s="134" t="s">
        <v>99</v>
      </c>
      <c r="C9" s="211"/>
      <c r="D9" s="53"/>
      <c r="E9" s="54">
        <v>12202852.966340002</v>
      </c>
      <c r="F9" s="167"/>
      <c r="G9" s="139">
        <v>11242407.192190001</v>
      </c>
      <c r="I9" s="196">
        <v>10729778.395470001</v>
      </c>
      <c r="J9" s="193">
        <f t="shared" ref="J9:J46" si="1">I9/G9*100-100</f>
        <v>-4.5597778834778211</v>
      </c>
      <c r="K9" s="171">
        <f t="shared" si="0"/>
        <v>7.7047239826715286</v>
      </c>
    </row>
    <row r="10" spans="1:11">
      <c r="A10" s="65">
        <v>3</v>
      </c>
      <c r="B10" s="134" t="s">
        <v>10</v>
      </c>
      <c r="C10" s="211" t="s">
        <v>11</v>
      </c>
      <c r="D10" s="53">
        <v>492335.16763282602</v>
      </c>
      <c r="E10" s="54">
        <v>11506623.475509999</v>
      </c>
      <c r="F10" s="53">
        <v>444364.71279005002</v>
      </c>
      <c r="G10" s="133">
        <v>10324666.344350001</v>
      </c>
      <c r="H10" s="54">
        <v>385054.74719480402</v>
      </c>
      <c r="I10" s="133">
        <v>9731811.7914000005</v>
      </c>
      <c r="J10" s="193">
        <f t="shared" si="1"/>
        <v>-5.7421182745961517</v>
      </c>
      <c r="K10" s="171">
        <f t="shared" si="0"/>
        <v>6.9881148464073863</v>
      </c>
    </row>
    <row r="11" spans="1:11">
      <c r="A11" s="65">
        <v>4</v>
      </c>
      <c r="B11" s="134" t="s">
        <v>13</v>
      </c>
      <c r="C11" s="211" t="s">
        <v>14</v>
      </c>
      <c r="D11" s="142">
        <v>13189728.871786598</v>
      </c>
      <c r="E11" s="66">
        <v>8218997.7011199994</v>
      </c>
      <c r="F11" s="167">
        <v>12002430.071777344</v>
      </c>
      <c r="G11" s="139">
        <v>7276870.4915399998</v>
      </c>
      <c r="H11" s="66">
        <v>14103839.37197642</v>
      </c>
      <c r="I11" s="196">
        <v>8159499.8427800015</v>
      </c>
      <c r="J11" s="193">
        <f t="shared" si="1"/>
        <v>12.129243639365782</v>
      </c>
      <c r="K11" s="171">
        <f t="shared" si="0"/>
        <v>5.8590859762596113</v>
      </c>
    </row>
    <row r="12" spans="1:11">
      <c r="A12" s="65">
        <v>5</v>
      </c>
      <c r="B12" s="134" t="s">
        <v>15</v>
      </c>
      <c r="C12" s="211"/>
      <c r="D12" s="142"/>
      <c r="E12" s="66">
        <v>6635522.7118200008</v>
      </c>
      <c r="F12" s="167"/>
      <c r="G12" s="139">
        <v>6100378.5071899993</v>
      </c>
      <c r="I12" s="196">
        <v>7963088.4702400006</v>
      </c>
      <c r="J12" s="193">
        <f t="shared" si="1"/>
        <v>30.534334236057362</v>
      </c>
      <c r="K12" s="171">
        <f t="shared" si="0"/>
        <v>5.7180490082345052</v>
      </c>
    </row>
    <row r="13" spans="1:11">
      <c r="A13" s="65">
        <v>6</v>
      </c>
      <c r="B13" s="134" t="s">
        <v>16</v>
      </c>
      <c r="C13" s="211" t="s">
        <v>17</v>
      </c>
      <c r="D13" s="142">
        <v>9991148.5996093806</v>
      </c>
      <c r="E13" s="66">
        <v>8276850.3929299992</v>
      </c>
      <c r="F13" s="53">
        <v>9386568.5996093806</v>
      </c>
      <c r="G13" s="133">
        <v>7702186.3929299992</v>
      </c>
      <c r="H13" s="66">
        <v>4719945.4799999902</v>
      </c>
      <c r="I13" s="133">
        <v>7476536.1278799996</v>
      </c>
      <c r="J13" s="193">
        <f t="shared" si="1"/>
        <v>-2.9296910453521292</v>
      </c>
      <c r="K13" s="171">
        <f t="shared" si="0"/>
        <v>5.3686707300597396</v>
      </c>
    </row>
    <row r="14" spans="1:11">
      <c r="A14" s="65">
        <v>7</v>
      </c>
      <c r="B14" s="66" t="s">
        <v>84</v>
      </c>
      <c r="C14" s="211"/>
      <c r="D14" s="142"/>
      <c r="E14" s="66">
        <v>2146820.0491800001</v>
      </c>
      <c r="F14" s="198"/>
      <c r="G14" s="196">
        <v>4169723.91934</v>
      </c>
      <c r="I14" s="196">
        <v>6680348.5839499999</v>
      </c>
      <c r="J14" s="193">
        <f t="shared" si="1"/>
        <v>60.210812830202713</v>
      </c>
      <c r="K14" s="171">
        <f t="shared" si="0"/>
        <v>4.7969529332586722</v>
      </c>
    </row>
    <row r="15" spans="1:11">
      <c r="A15" s="65">
        <v>8</v>
      </c>
      <c r="B15" s="134" t="s">
        <v>12</v>
      </c>
      <c r="C15" s="211"/>
      <c r="D15" s="142"/>
      <c r="E15" s="66">
        <v>7643342.8025200004</v>
      </c>
      <c r="F15" s="167"/>
      <c r="G15" s="139">
        <v>6983206.5932</v>
      </c>
      <c r="I15" s="196">
        <v>6214310.9596700007</v>
      </c>
      <c r="J15" s="193">
        <f t="shared" si="1"/>
        <v>-11.010638497774394</v>
      </c>
      <c r="K15" s="171">
        <f t="shared" si="0"/>
        <v>4.4623056434196453</v>
      </c>
    </row>
    <row r="16" spans="1:11">
      <c r="A16" s="65">
        <v>9</v>
      </c>
      <c r="B16" s="212" t="s">
        <v>9</v>
      </c>
      <c r="C16" s="211"/>
      <c r="D16" s="142"/>
      <c r="E16" s="66">
        <v>20509121.652819999</v>
      </c>
      <c r="F16" s="168"/>
      <c r="G16" s="133">
        <v>19543669.380249999</v>
      </c>
      <c r="I16" s="196">
        <v>6318237.6540999999</v>
      </c>
      <c r="J16" s="193">
        <f t="shared" si="1"/>
        <v>-67.671180210994862</v>
      </c>
      <c r="K16" s="171">
        <f t="shared" si="0"/>
        <v>4.5369322075015885</v>
      </c>
    </row>
    <row r="17" spans="1:11">
      <c r="A17" s="65">
        <v>10</v>
      </c>
      <c r="B17" s="134" t="s">
        <v>80</v>
      </c>
      <c r="C17" s="211"/>
      <c r="D17" s="142"/>
      <c r="E17" s="66">
        <v>5226990.3631299995</v>
      </c>
      <c r="F17" s="167"/>
      <c r="G17" s="139">
        <v>4589699.34485</v>
      </c>
      <c r="I17" s="196">
        <v>4378174.7760199998</v>
      </c>
      <c r="J17" s="193">
        <f t="shared" si="1"/>
        <v>-4.6086802846322996</v>
      </c>
      <c r="K17" s="171">
        <f t="shared" si="0"/>
        <v>3.1438327012765144</v>
      </c>
    </row>
    <row r="18" spans="1:11">
      <c r="A18" s="65">
        <v>11</v>
      </c>
      <c r="B18" s="134" t="s">
        <v>20</v>
      </c>
      <c r="C18" s="211" t="s">
        <v>17</v>
      </c>
      <c r="D18" s="142">
        <v>16594913.261032341</v>
      </c>
      <c r="E18" s="66">
        <v>3937266.32748</v>
      </c>
      <c r="F18" s="167">
        <v>15526690.55098355</v>
      </c>
      <c r="G18" s="140">
        <v>3621008.9698100002</v>
      </c>
      <c r="H18" s="66">
        <v>11920676.447634719</v>
      </c>
      <c r="I18" s="196">
        <v>3160384.6446599998</v>
      </c>
      <c r="J18" s="193">
        <f t="shared" si="1"/>
        <v>-12.720883294972069</v>
      </c>
      <c r="K18" s="171">
        <f t="shared" si="0"/>
        <v>2.2693750484594353</v>
      </c>
    </row>
    <row r="19" spans="1:11">
      <c r="A19" s="65">
        <v>12</v>
      </c>
      <c r="B19" s="67" t="s">
        <v>79</v>
      </c>
      <c r="C19" s="211"/>
      <c r="D19" s="142"/>
      <c r="E19" s="54">
        <v>3409073.1790900002</v>
      </c>
      <c r="F19" s="53"/>
      <c r="G19" s="133">
        <v>2966649.6315299999</v>
      </c>
      <c r="I19" s="133">
        <v>2977597.22242</v>
      </c>
      <c r="J19" s="193">
        <f t="shared" si="1"/>
        <v>0.36902203663173339</v>
      </c>
      <c r="K19" s="171">
        <f t="shared" si="0"/>
        <v>2.1381210202813872</v>
      </c>
    </row>
    <row r="20" spans="1:11">
      <c r="A20" s="65">
        <v>13</v>
      </c>
      <c r="B20" s="66" t="s">
        <v>83</v>
      </c>
      <c r="C20" s="211"/>
      <c r="D20" s="142"/>
      <c r="E20" s="54">
        <v>2189851.4911400001</v>
      </c>
      <c r="F20" s="198"/>
      <c r="G20" s="133">
        <v>2003007.4841400001</v>
      </c>
      <c r="I20" s="133">
        <v>2650912.94</v>
      </c>
      <c r="J20" s="193">
        <f t="shared" si="1"/>
        <v>32.34663180193661</v>
      </c>
      <c r="K20" s="171">
        <f t="shared" si="0"/>
        <v>1.9035390808644586</v>
      </c>
    </row>
    <row r="21" spans="1:11">
      <c r="A21" s="65">
        <v>14</v>
      </c>
      <c r="B21" s="134" t="s">
        <v>21</v>
      </c>
      <c r="C21" s="211"/>
      <c r="D21" s="142"/>
      <c r="E21" s="54">
        <v>3194100.16078</v>
      </c>
      <c r="F21" s="167"/>
      <c r="G21" s="133">
        <v>2699600.41677</v>
      </c>
      <c r="I21" s="133">
        <v>2591600.6906300001</v>
      </c>
      <c r="J21" s="193">
        <f t="shared" si="1"/>
        <v>-4.0005819183128892</v>
      </c>
      <c r="K21" s="171">
        <f t="shared" si="0"/>
        <v>1.860948778125292</v>
      </c>
    </row>
    <row r="22" spans="1:11">
      <c r="A22" s="65">
        <v>15</v>
      </c>
      <c r="B22" s="134" t="s">
        <v>88</v>
      </c>
      <c r="C22" s="211"/>
      <c r="D22" s="142"/>
      <c r="E22" s="66">
        <v>2363864.57711</v>
      </c>
      <c r="F22" s="167"/>
      <c r="G22" s="139">
        <v>2190112.2436799998</v>
      </c>
      <c r="I22" s="196">
        <v>2292409.1211700002</v>
      </c>
      <c r="J22" s="193">
        <f t="shared" si="1"/>
        <v>4.6708509020575661</v>
      </c>
      <c r="K22" s="171">
        <f t="shared" si="0"/>
        <v>1.6461085106315272</v>
      </c>
    </row>
    <row r="23" spans="1:11">
      <c r="A23" s="65">
        <v>16</v>
      </c>
      <c r="B23" s="134" t="s">
        <v>25</v>
      </c>
      <c r="C23" s="211"/>
      <c r="D23" s="142"/>
      <c r="E23" s="66">
        <v>1887672.3032800001</v>
      </c>
      <c r="F23" s="169"/>
      <c r="G23" s="140">
        <v>1638734.3426699999</v>
      </c>
      <c r="I23" s="196">
        <v>2051319.66652</v>
      </c>
      <c r="J23" s="193">
        <f t="shared" si="1"/>
        <v>25.177071908908204</v>
      </c>
      <c r="K23" s="171">
        <f t="shared" si="0"/>
        <v>1.472989585454537</v>
      </c>
    </row>
    <row r="24" spans="1:11">
      <c r="A24" s="65">
        <v>17</v>
      </c>
      <c r="B24" s="66" t="s">
        <v>95</v>
      </c>
      <c r="C24" s="211"/>
      <c r="D24" s="142"/>
      <c r="E24" s="66">
        <v>358950.86710999999</v>
      </c>
      <c r="F24" s="198"/>
      <c r="G24" s="133">
        <v>313641.73761000001</v>
      </c>
      <c r="I24" s="133">
        <v>1832471.4978199999</v>
      </c>
      <c r="J24" s="193">
        <f t="shared" si="1"/>
        <v>484.25626378163975</v>
      </c>
      <c r="K24" s="171">
        <f t="shared" si="0"/>
        <v>1.3158414439180337</v>
      </c>
    </row>
    <row r="25" spans="1:11">
      <c r="A25" s="65">
        <v>18</v>
      </c>
      <c r="B25" s="66" t="s">
        <v>94</v>
      </c>
      <c r="C25" s="211"/>
      <c r="D25" s="142"/>
      <c r="E25" s="66">
        <v>420354.52484999999</v>
      </c>
      <c r="F25" s="198"/>
      <c r="G25" s="133">
        <v>364010.89416999999</v>
      </c>
      <c r="I25" s="133">
        <v>1824689.0631299999</v>
      </c>
      <c r="J25" s="193">
        <f t="shared" si="1"/>
        <v>401.27320153166499</v>
      </c>
      <c r="K25" s="171">
        <f t="shared" si="0"/>
        <v>1.3102531168352551</v>
      </c>
    </row>
    <row r="26" spans="1:11">
      <c r="A26" s="65">
        <v>19</v>
      </c>
      <c r="B26" s="134" t="s">
        <v>23</v>
      </c>
      <c r="C26" s="211"/>
      <c r="D26" s="142"/>
      <c r="E26" s="66">
        <v>2296093.2985700001</v>
      </c>
      <c r="F26" s="167"/>
      <c r="G26" s="139">
        <v>2112441.0814899998</v>
      </c>
      <c r="I26" s="196">
        <v>1824571.1201899999</v>
      </c>
      <c r="J26" s="193">
        <f t="shared" si="1"/>
        <v>-13.627360489361067</v>
      </c>
      <c r="K26" s="171">
        <f t="shared" si="0"/>
        <v>1.3101684256361537</v>
      </c>
    </row>
    <row r="27" spans="1:11">
      <c r="A27" s="65">
        <v>20</v>
      </c>
      <c r="B27" s="134" t="s">
        <v>22</v>
      </c>
      <c r="C27" s="211" t="s">
        <v>17</v>
      </c>
      <c r="D27" s="53">
        <v>9815797</v>
      </c>
      <c r="E27" s="54">
        <v>1652330.24813</v>
      </c>
      <c r="F27" s="53">
        <v>9225218</v>
      </c>
      <c r="G27" s="133">
        <v>1566375.2080000001</v>
      </c>
      <c r="H27" s="54">
        <v>9692869.6399999894</v>
      </c>
      <c r="I27" s="133">
        <v>1264726.13919</v>
      </c>
      <c r="J27" s="193">
        <f t="shared" si="1"/>
        <v>-19.257778549441909</v>
      </c>
      <c r="K27" s="171">
        <f t="shared" si="0"/>
        <v>0.90816095700939448</v>
      </c>
    </row>
    <row r="28" spans="1:11">
      <c r="A28" s="65">
        <v>21</v>
      </c>
      <c r="B28" s="66" t="s">
        <v>85</v>
      </c>
      <c r="C28" s="211"/>
      <c r="D28" s="142"/>
      <c r="E28" s="54">
        <v>1008800.42</v>
      </c>
      <c r="F28" s="198"/>
      <c r="G28" s="133">
        <v>949197.14</v>
      </c>
      <c r="I28" s="133">
        <v>1261291.2235900001</v>
      </c>
      <c r="J28" s="193">
        <f t="shared" si="1"/>
        <v>32.879796033730145</v>
      </c>
      <c r="K28" s="171">
        <f t="shared" si="0"/>
        <v>0.90569444972225943</v>
      </c>
    </row>
    <row r="29" spans="1:11">
      <c r="A29" s="65">
        <v>22</v>
      </c>
      <c r="B29" s="134" t="s">
        <v>26</v>
      </c>
      <c r="C29" s="211"/>
      <c r="D29" s="142"/>
      <c r="E29" s="66">
        <v>1078962.6788900001</v>
      </c>
      <c r="F29" s="169"/>
      <c r="G29" s="140">
        <v>970475.96577999985</v>
      </c>
      <c r="I29" s="196">
        <v>1182156.1253699998</v>
      </c>
      <c r="J29" s="193">
        <f t="shared" si="1"/>
        <v>21.811994016757168</v>
      </c>
      <c r="K29" s="171">
        <f t="shared" si="0"/>
        <v>0.84886996867015141</v>
      </c>
    </row>
    <row r="30" spans="1:11">
      <c r="A30" s="65">
        <v>23</v>
      </c>
      <c r="B30" s="134" t="s">
        <v>35</v>
      </c>
      <c r="C30" s="211"/>
      <c r="D30" s="142"/>
      <c r="E30" s="66">
        <v>673615.77934000001</v>
      </c>
      <c r="F30" s="169"/>
      <c r="G30" s="140">
        <v>646567.32067000004</v>
      </c>
      <c r="I30" s="196">
        <v>1174409.1701500001</v>
      </c>
      <c r="J30" s="193">
        <f t="shared" si="1"/>
        <v>81.637570072831465</v>
      </c>
      <c r="K30" s="171">
        <f t="shared" si="0"/>
        <v>0.84330711830397664</v>
      </c>
    </row>
    <row r="31" spans="1:11">
      <c r="A31" s="65">
        <v>24</v>
      </c>
      <c r="B31" s="134" t="s">
        <v>30</v>
      </c>
      <c r="C31" s="211" t="s">
        <v>17</v>
      </c>
      <c r="D31" s="142">
        <v>23013681.640138645</v>
      </c>
      <c r="E31" s="66">
        <v>1222233.42711</v>
      </c>
      <c r="F31" s="167">
        <v>21098324.590333957</v>
      </c>
      <c r="G31" s="140">
        <v>997768.58911000006</v>
      </c>
      <c r="H31" s="66">
        <v>10070470.879882812</v>
      </c>
      <c r="I31" s="196">
        <v>1088319.02156</v>
      </c>
      <c r="J31" s="193">
        <f t="shared" si="1"/>
        <v>9.0752939547606104</v>
      </c>
      <c r="K31" s="171">
        <f t="shared" si="0"/>
        <v>0.78148842941165364</v>
      </c>
    </row>
    <row r="32" spans="1:11">
      <c r="A32" s="65">
        <v>25</v>
      </c>
      <c r="B32" s="134" t="s">
        <v>24</v>
      </c>
      <c r="C32" s="211"/>
      <c r="D32" s="142"/>
      <c r="E32" s="66">
        <v>1136557.6583699998</v>
      </c>
      <c r="F32" s="167"/>
      <c r="G32" s="140">
        <v>1038952.4601800001</v>
      </c>
      <c r="I32" s="196">
        <v>942603.63295999984</v>
      </c>
      <c r="J32" s="193">
        <f t="shared" si="1"/>
        <v>-9.2736511931746719</v>
      </c>
      <c r="K32" s="171">
        <f t="shared" si="0"/>
        <v>0.67685468882436306</v>
      </c>
    </row>
    <row r="33" spans="1:11">
      <c r="A33" s="65">
        <v>26</v>
      </c>
      <c r="B33" s="212" t="s">
        <v>8</v>
      </c>
      <c r="C33" s="211"/>
      <c r="D33" s="142"/>
      <c r="E33" s="54">
        <v>8475992.3474300001</v>
      </c>
      <c r="F33" s="169"/>
      <c r="G33" s="133">
        <v>8475984.2811900005</v>
      </c>
      <c r="I33" s="133">
        <v>875276.14746000001</v>
      </c>
      <c r="J33" s="193">
        <f t="shared" si="1"/>
        <v>-89.673457165294394</v>
      </c>
      <c r="K33" s="171">
        <f t="shared" si="0"/>
        <v>0.6285088914457494</v>
      </c>
    </row>
    <row r="34" spans="1:11">
      <c r="A34" s="65">
        <v>27</v>
      </c>
      <c r="B34" s="134" t="s">
        <v>27</v>
      </c>
      <c r="C34" s="211"/>
      <c r="D34" s="142"/>
      <c r="E34" s="54">
        <v>548482.79494000005</v>
      </c>
      <c r="F34" s="167"/>
      <c r="G34" s="133">
        <v>520555.42494</v>
      </c>
      <c r="I34" s="133">
        <v>692502.42165999999</v>
      </c>
      <c r="J34" s="193">
        <f t="shared" si="1"/>
        <v>33.031448426422372</v>
      </c>
      <c r="K34" s="171">
        <f t="shared" si="0"/>
        <v>0.497264698260173</v>
      </c>
    </row>
    <row r="35" spans="1:11">
      <c r="A35" s="65">
        <v>28</v>
      </c>
      <c r="B35" s="134" t="s">
        <v>28</v>
      </c>
      <c r="C35" s="211" t="s">
        <v>17</v>
      </c>
      <c r="D35" s="142">
        <v>44725.047472752623</v>
      </c>
      <c r="E35" s="66">
        <v>739232.76327</v>
      </c>
      <c r="F35" s="167">
        <v>41722.857435226455</v>
      </c>
      <c r="G35" s="139">
        <v>696715.28622000001</v>
      </c>
      <c r="H35" s="66">
        <v>35935.826976396173</v>
      </c>
      <c r="I35" s="196">
        <v>605851.88302000007</v>
      </c>
      <c r="J35" s="193">
        <f t="shared" si="1"/>
        <v>-13.041683596893023</v>
      </c>
      <c r="K35" s="171">
        <f t="shared" si="0"/>
        <v>0.4350436105019323</v>
      </c>
    </row>
    <row r="36" spans="1:11">
      <c r="A36" s="65">
        <v>29</v>
      </c>
      <c r="B36" s="134" t="s">
        <v>29</v>
      </c>
      <c r="C36" s="211"/>
      <c r="D36" s="142"/>
      <c r="E36" s="66">
        <v>771406.41490000009</v>
      </c>
      <c r="F36" s="167"/>
      <c r="G36" s="140">
        <v>705225.98940000008</v>
      </c>
      <c r="I36" s="133">
        <v>498277.24182000005</v>
      </c>
      <c r="J36" s="193">
        <f t="shared" si="1"/>
        <v>-29.345025664194551</v>
      </c>
      <c r="K36" s="171">
        <f t="shared" si="0"/>
        <v>0.35779756799924195</v>
      </c>
    </row>
    <row r="37" spans="1:11">
      <c r="A37" s="65">
        <v>30</v>
      </c>
      <c r="B37" s="134" t="s">
        <v>32</v>
      </c>
      <c r="C37" s="211" t="s">
        <v>17</v>
      </c>
      <c r="D37" s="142">
        <v>3383446</v>
      </c>
      <c r="E37" s="66">
        <v>498122.57451000001</v>
      </c>
      <c r="F37" s="53">
        <v>2876803</v>
      </c>
      <c r="G37" s="133">
        <v>426109.52408</v>
      </c>
      <c r="H37" s="66">
        <v>3096785.959957127</v>
      </c>
      <c r="I37" s="196">
        <v>450457.67869999999</v>
      </c>
      <c r="J37" s="193">
        <f t="shared" si="1"/>
        <v>5.7140601756248799</v>
      </c>
      <c r="K37" s="171">
        <f t="shared" si="0"/>
        <v>0.32345980991776196</v>
      </c>
    </row>
    <row r="38" spans="1:11">
      <c r="A38" s="65">
        <v>31</v>
      </c>
      <c r="B38" s="134" t="s">
        <v>34</v>
      </c>
      <c r="C38" s="211" t="s">
        <v>17</v>
      </c>
      <c r="D38" s="142">
        <v>3349959.2519226102</v>
      </c>
      <c r="E38" s="66">
        <v>457706.66431000002</v>
      </c>
      <c r="F38" s="167">
        <v>3106507.2519226102</v>
      </c>
      <c r="G38" s="140">
        <v>424924.85700000002</v>
      </c>
      <c r="H38" s="66">
        <v>2619181.0816345206</v>
      </c>
      <c r="I38" s="196">
        <v>384124.33880000003</v>
      </c>
      <c r="J38" s="193">
        <f t="shared" si="1"/>
        <v>-9.6018195988943944</v>
      </c>
      <c r="K38" s="171">
        <f t="shared" si="0"/>
        <v>0.27582787792986513</v>
      </c>
    </row>
    <row r="39" spans="1:11">
      <c r="A39" s="65">
        <v>32</v>
      </c>
      <c r="B39" s="66" t="s">
        <v>87</v>
      </c>
      <c r="C39" s="211"/>
      <c r="D39" s="142"/>
      <c r="E39" s="54">
        <v>427565.30391999998</v>
      </c>
      <c r="F39" s="198"/>
      <c r="G39" s="133">
        <v>389172.27516999998</v>
      </c>
      <c r="I39" s="133">
        <v>330017.49904000002</v>
      </c>
      <c r="J39" s="193">
        <f t="shared" si="1"/>
        <v>-15.200151681966474</v>
      </c>
      <c r="K39" s="171">
        <f t="shared" si="0"/>
        <v>0.23697541979322373</v>
      </c>
    </row>
    <row r="40" spans="1:11">
      <c r="A40" s="65">
        <v>33</v>
      </c>
      <c r="B40" s="134" t="s">
        <v>31</v>
      </c>
      <c r="C40" s="211"/>
      <c r="D40" s="142"/>
      <c r="E40" s="54">
        <v>397478.62958000001</v>
      </c>
      <c r="F40" s="167"/>
      <c r="G40" s="133">
        <v>355860.78099</v>
      </c>
      <c r="I40" s="133">
        <v>304125.56868999999</v>
      </c>
      <c r="J40" s="193">
        <f t="shared" si="1"/>
        <v>-14.538048322176252</v>
      </c>
      <c r="K40" s="171">
        <f t="shared" si="0"/>
        <v>0.21838322064682489</v>
      </c>
    </row>
    <row r="41" spans="1:11">
      <c r="A41" s="65">
        <v>34</v>
      </c>
      <c r="B41" s="66" t="s">
        <v>18</v>
      </c>
      <c r="C41" s="211"/>
      <c r="D41" s="142"/>
      <c r="E41" s="54">
        <v>441836.81795</v>
      </c>
      <c r="F41" s="167"/>
      <c r="G41" s="133">
        <v>400479.69795</v>
      </c>
      <c r="I41" s="133">
        <v>159919.75925</v>
      </c>
      <c r="J41" s="193">
        <f t="shared" si="1"/>
        <v>-60.067948495614871</v>
      </c>
      <c r="K41" s="171">
        <f>I40/I$46*100</f>
        <v>0.21838322064682489</v>
      </c>
    </row>
    <row r="42" spans="1:11">
      <c r="A42" s="65">
        <v>35</v>
      </c>
      <c r="B42" s="134" t="s">
        <v>36</v>
      </c>
      <c r="C42" s="211"/>
      <c r="D42" s="142"/>
      <c r="E42" s="54">
        <v>215244.29784000001</v>
      </c>
      <c r="F42" s="167"/>
      <c r="G42" s="133">
        <v>185615.03752000001</v>
      </c>
      <c r="I42" s="133">
        <v>148925.32657999999</v>
      </c>
      <c r="J42" s="193">
        <f t="shared" si="1"/>
        <v>-19.766561713000598</v>
      </c>
      <c r="K42" s="171">
        <f>I42/I$46*100</f>
        <v>0.10693869836235832</v>
      </c>
    </row>
    <row r="43" spans="1:11">
      <c r="A43" s="65">
        <v>36</v>
      </c>
      <c r="B43" s="66" t="s">
        <v>86</v>
      </c>
      <c r="C43" s="211"/>
      <c r="D43" s="142"/>
      <c r="E43" s="66">
        <v>43865.523999999998</v>
      </c>
      <c r="F43" s="198"/>
      <c r="G43" s="133">
        <v>884241.57119000005</v>
      </c>
      <c r="I43" s="133">
        <v>104540.61259</v>
      </c>
      <c r="J43" s="193">
        <f t="shared" si="1"/>
        <v>-88.177369624308582</v>
      </c>
      <c r="K43" s="171">
        <f>I43/I$46*100</f>
        <v>7.5067399837950174E-2</v>
      </c>
    </row>
    <row r="44" spans="1:11">
      <c r="A44" s="65">
        <v>37</v>
      </c>
      <c r="B44" s="66" t="s">
        <v>33</v>
      </c>
      <c r="C44" s="211"/>
      <c r="D44" s="142"/>
      <c r="E44" s="54">
        <v>188730.52700999999</v>
      </c>
      <c r="F44" s="167"/>
      <c r="G44" s="133">
        <v>148456.50201</v>
      </c>
      <c r="I44" s="133">
        <v>45376.665000000001</v>
      </c>
      <c r="J44" s="193">
        <f t="shared" si="1"/>
        <v>-69.43437007767875</v>
      </c>
      <c r="K44" s="171">
        <f>I44/I$46*100</f>
        <v>3.2583588047517861E-2</v>
      </c>
    </row>
    <row r="45" spans="1:11">
      <c r="A45" s="65">
        <v>38</v>
      </c>
      <c r="B45" s="138" t="s">
        <v>37</v>
      </c>
      <c r="C45" s="213"/>
      <c r="D45" s="125"/>
      <c r="E45" s="124">
        <f>E46-SUM(E8:E44)</f>
        <v>23918077.617209986</v>
      </c>
      <c r="F45" s="168"/>
      <c r="G45" s="197">
        <f>G46-SUM(G8:G44)</f>
        <v>18062226.32156001</v>
      </c>
      <c r="H45" s="124"/>
      <c r="I45" s="124">
        <f>I46-SUM(I8:I44)</f>
        <v>23072935.453689978</v>
      </c>
      <c r="J45" s="193">
        <f t="shared" si="1"/>
        <v>27.741370542727211</v>
      </c>
      <c r="K45" s="171">
        <f>I45/I$46*100</f>
        <v>16.567965580326451</v>
      </c>
    </row>
    <row r="46" spans="1:11" s="30" customFormat="1">
      <c r="A46" s="70"/>
      <c r="B46" s="214" t="s">
        <v>38</v>
      </c>
      <c r="C46" s="215"/>
      <c r="D46" s="92"/>
      <c r="E46" s="99">
        <v>157140695.38870999</v>
      </c>
      <c r="F46" s="202"/>
      <c r="G46" s="217">
        <v>143586544.30842999</v>
      </c>
      <c r="H46" s="216"/>
      <c r="I46" s="194">
        <v>139262333.33734</v>
      </c>
      <c r="J46" s="173">
        <f t="shared" si="1"/>
        <v>-3.0115711690932585</v>
      </c>
      <c r="K46" s="172">
        <f>I46/I$46*100</f>
        <v>100</v>
      </c>
    </row>
    <row r="47" spans="1:11">
      <c r="E47" s="135"/>
    </row>
    <row r="48" spans="1:11">
      <c r="F48" s="68"/>
      <c r="G48" s="66"/>
    </row>
    <row r="49" spans="6:8">
      <c r="F49" s="137"/>
      <c r="H49" s="69"/>
    </row>
    <row r="52" spans="6:8">
      <c r="F52" s="135"/>
      <c r="G52" s="134" t="s">
        <v>39</v>
      </c>
    </row>
  </sheetData>
  <sortState ref="B8:I44">
    <sortCondition descending="1" ref="I8"/>
  </sortState>
  <mergeCells count="8">
    <mergeCell ref="A1:K1"/>
    <mergeCell ref="A2:K2"/>
    <mergeCell ref="D6:E6"/>
    <mergeCell ref="F6:G6"/>
    <mergeCell ref="H6:I6"/>
    <mergeCell ref="D5:E5"/>
    <mergeCell ref="F5:G5"/>
    <mergeCell ref="H5:I5"/>
  </mergeCells>
  <conditionalFormatting sqref="F14:G14 F22 F24 F45 F36:F40 F17:G17 F11:F18 F26 F11:G12 F34 F28 F30 F32">
    <cfRule type="cellIs" dxfId="58" priority="926" operator="greaterThanOrEqual">
      <formula>0</formula>
    </cfRule>
  </conditionalFormatting>
  <conditionalFormatting sqref="F16">
    <cfRule type="expression" dxfId="57" priority="875">
      <formula>$A19="Total"</formula>
    </cfRule>
  </conditionalFormatting>
  <conditionalFormatting sqref="F12">
    <cfRule type="expression" dxfId="56" priority="952">
      <formula>$A20="Total"</formula>
    </cfRule>
  </conditionalFormatting>
  <conditionalFormatting sqref="F13">
    <cfRule type="expression" dxfId="55" priority="829">
      <formula>$A18="Total"</formula>
    </cfRule>
  </conditionalFormatting>
  <conditionalFormatting sqref="F34">
    <cfRule type="expression" dxfId="54" priority="826">
      <formula>$A31="Total"</formula>
    </cfRule>
  </conditionalFormatting>
  <conditionalFormatting sqref="F34">
    <cfRule type="expression" dxfId="53" priority="811">
      <formula>$A31="Total"</formula>
    </cfRule>
  </conditionalFormatting>
  <conditionalFormatting sqref="F34">
    <cfRule type="expression" dxfId="52" priority="807">
      <formula>$A31="Total"</formula>
    </cfRule>
  </conditionalFormatting>
  <conditionalFormatting sqref="F12">
    <cfRule type="expression" dxfId="51" priority="806">
      <formula>$A20="Total"</formula>
    </cfRule>
  </conditionalFormatting>
  <conditionalFormatting sqref="F17">
    <cfRule type="expression" dxfId="50" priority="701">
      <formula>$A18="Total"</formula>
    </cfRule>
  </conditionalFormatting>
  <conditionalFormatting sqref="F15">
    <cfRule type="expression" dxfId="49" priority="700">
      <formula>$A19="Total"</formula>
    </cfRule>
  </conditionalFormatting>
  <conditionalFormatting sqref="F39">
    <cfRule type="expression" dxfId="48" priority="687">
      <formula>$A31="Total"</formula>
    </cfRule>
  </conditionalFormatting>
  <conditionalFormatting sqref="F15">
    <cfRule type="expression" dxfId="47" priority="685">
      <formula>$A19="Total"</formula>
    </cfRule>
  </conditionalFormatting>
  <conditionalFormatting sqref="F17">
    <cfRule type="expression" dxfId="46" priority="613">
      <formula>$A18="Total"</formula>
    </cfRule>
  </conditionalFormatting>
  <conditionalFormatting sqref="F14">
    <cfRule type="expression" dxfId="45" priority="612">
      <formula>$A19="Total"</formula>
    </cfRule>
  </conditionalFormatting>
  <conditionalFormatting sqref="F12">
    <cfRule type="expression" dxfId="44" priority="600">
      <formula>$A20="Total"</formula>
    </cfRule>
  </conditionalFormatting>
  <conditionalFormatting sqref="F14">
    <cfRule type="expression" dxfId="43" priority="599">
      <formula>$A19="Total"</formula>
    </cfRule>
  </conditionalFormatting>
  <conditionalFormatting sqref="F13">
    <cfRule type="expression" dxfId="42" priority="515">
      <formula>$A21="Total"</formula>
    </cfRule>
  </conditionalFormatting>
  <conditionalFormatting sqref="F17">
    <cfRule type="expression" dxfId="41" priority="512">
      <formula>$A23="Total"</formula>
    </cfRule>
  </conditionalFormatting>
  <conditionalFormatting sqref="F17">
    <cfRule type="expression" dxfId="40" priority="504">
      <formula>$A23="Total"</formula>
    </cfRule>
  </conditionalFormatting>
  <conditionalFormatting sqref="F11">
    <cfRule type="expression" dxfId="39" priority="503">
      <formula>$A22="Total"</formula>
    </cfRule>
  </conditionalFormatting>
  <conditionalFormatting sqref="F11">
    <cfRule type="expression" dxfId="38" priority="484">
      <formula>$A19="Total"</formula>
    </cfRule>
  </conditionalFormatting>
  <conditionalFormatting sqref="F14">
    <cfRule type="expression" dxfId="37" priority="481">
      <formula>$A18="Total"</formula>
    </cfRule>
  </conditionalFormatting>
  <conditionalFormatting sqref="F14">
    <cfRule type="expression" dxfId="36" priority="479">
      <formula>$A18="Total"</formula>
    </cfRule>
  </conditionalFormatting>
  <conditionalFormatting sqref="F17">
    <cfRule type="expression" dxfId="35" priority="477">
      <formula>$A20="Total"</formula>
    </cfRule>
  </conditionalFormatting>
  <conditionalFormatting sqref="F11">
    <cfRule type="expression" dxfId="34" priority="476">
      <formula>$A19="Total"</formula>
    </cfRule>
  </conditionalFormatting>
  <conditionalFormatting sqref="F17">
    <cfRule type="expression" dxfId="33" priority="468">
      <formula>$A20="Total"</formula>
    </cfRule>
  </conditionalFormatting>
  <conditionalFormatting sqref="F22 F38">
    <cfRule type="expression" dxfId="32" priority="367">
      <formula>$A23="Total"</formula>
    </cfRule>
  </conditionalFormatting>
  <conditionalFormatting sqref="F17:G17">
    <cfRule type="expression" dxfId="31" priority="366">
      <formula>$A20="Total"</formula>
    </cfRule>
  </conditionalFormatting>
  <conditionalFormatting sqref="F11:G11">
    <cfRule type="expression" dxfId="30" priority="365">
      <formula>$A19="Total"</formula>
    </cfRule>
  </conditionalFormatting>
  <conditionalFormatting sqref="F37">
    <cfRule type="expression" dxfId="29" priority="364">
      <formula>$A34="Total"</formula>
    </cfRule>
  </conditionalFormatting>
  <conditionalFormatting sqref="F39">
    <cfRule type="expression" dxfId="28" priority="363">
      <formula>$A32="Total"</formula>
    </cfRule>
  </conditionalFormatting>
  <conditionalFormatting sqref="F24">
    <cfRule type="expression" dxfId="27" priority="362">
      <formula>$A22="Total"</formula>
    </cfRule>
  </conditionalFormatting>
  <conditionalFormatting sqref="F36">
    <cfRule type="expression" dxfId="26" priority="361">
      <formula>$A30="Total"</formula>
    </cfRule>
  </conditionalFormatting>
  <conditionalFormatting sqref="F14:G14">
    <cfRule type="expression" dxfId="25" priority="360">
      <formula>$A18="Total"</formula>
    </cfRule>
  </conditionalFormatting>
  <conditionalFormatting sqref="F16">
    <cfRule type="expression" dxfId="24" priority="359">
      <formula>$A10="Total"</formula>
    </cfRule>
  </conditionalFormatting>
  <conditionalFormatting sqref="F18">
    <cfRule type="expression" dxfId="23" priority="358">
      <formula>$A16="Total"</formula>
    </cfRule>
  </conditionalFormatting>
  <conditionalFormatting sqref="F39">
    <cfRule type="expression" dxfId="22" priority="356">
      <formula>$A32="Total"</formula>
    </cfRule>
  </conditionalFormatting>
  <conditionalFormatting sqref="F32">
    <cfRule type="expression" dxfId="21" priority="355">
      <formula>$A24="Total"</formula>
    </cfRule>
  </conditionalFormatting>
  <conditionalFormatting sqref="F32">
    <cfRule type="expression" dxfId="20" priority="354">
      <formula>$A24="Total"</formula>
    </cfRule>
  </conditionalFormatting>
  <conditionalFormatting sqref="F16">
    <cfRule type="expression" dxfId="19" priority="353">
      <formula>$A10="Total"</formula>
    </cfRule>
  </conditionalFormatting>
  <conditionalFormatting sqref="F17:G17">
    <cfRule type="expression" dxfId="18" priority="352">
      <formula>$A20="Total"</formula>
    </cfRule>
  </conditionalFormatting>
  <conditionalFormatting sqref="F11:G11">
    <cfRule type="expression" dxfId="17" priority="351">
      <formula>$A19="Total"</formula>
    </cfRule>
  </conditionalFormatting>
  <conditionalFormatting sqref="F34">
    <cfRule type="expression" dxfId="16" priority="350">
      <formula>$A33="Total"</formula>
    </cfRule>
  </conditionalFormatting>
  <conditionalFormatting sqref="F17:G17">
    <cfRule type="expression" dxfId="15" priority="133">
      <formula>$A20="Total"</formula>
    </cfRule>
  </conditionalFormatting>
  <conditionalFormatting sqref="F11:G11">
    <cfRule type="expression" dxfId="14" priority="132">
      <formula>$A19="Total"</formula>
    </cfRule>
  </conditionalFormatting>
  <conditionalFormatting sqref="F32">
    <cfRule type="expression" dxfId="13" priority="131">
      <formula>$A24="Total"</formula>
    </cfRule>
  </conditionalFormatting>
  <conditionalFormatting sqref="F12:G12">
    <cfRule type="expression" dxfId="12" priority="130">
      <formula>$A18="Total"</formula>
    </cfRule>
  </conditionalFormatting>
  <conditionalFormatting sqref="F40">
    <cfRule type="expression" dxfId="11" priority="129">
      <formula>$A39="Total"</formula>
    </cfRule>
  </conditionalFormatting>
  <conditionalFormatting sqref="F12:G12">
    <cfRule type="expression" dxfId="10" priority="128">
      <formula>$A18="Total"</formula>
    </cfRule>
  </conditionalFormatting>
  <conditionalFormatting sqref="F14 F26">
    <cfRule type="expression" dxfId="9" priority="127">
      <formula>$A10="Total"</formula>
    </cfRule>
  </conditionalFormatting>
  <conditionalFormatting sqref="F18">
    <cfRule type="expression" dxfId="8" priority="126">
      <formula>$A16="Total"</formula>
    </cfRule>
  </conditionalFormatting>
  <conditionalFormatting sqref="F28 F45">
    <cfRule type="expression" dxfId="7" priority="125">
      <formula>$A23="Total"</formula>
    </cfRule>
  </conditionalFormatting>
  <conditionalFormatting sqref="F38">
    <cfRule type="expression" dxfId="6" priority="124">
      <formula>$A32="Total"</formula>
    </cfRule>
  </conditionalFormatting>
  <conditionalFormatting sqref="F32">
    <cfRule type="expression" dxfId="5" priority="123">
      <formula>$A24="Total"</formula>
    </cfRule>
  </conditionalFormatting>
  <conditionalFormatting sqref="F32">
    <cfRule type="expression" dxfId="4" priority="122">
      <formula>$A24="Total"</formula>
    </cfRule>
  </conditionalFormatting>
  <conditionalFormatting sqref="F14">
    <cfRule type="expression" dxfId="3" priority="121">
      <formula>$A10="Total"</formula>
    </cfRule>
  </conditionalFormatting>
  <conditionalFormatting sqref="F17:G17">
    <cfRule type="expression" dxfId="2" priority="120">
      <formula>$A20="Total"</formula>
    </cfRule>
  </conditionalFormatting>
  <conditionalFormatting sqref="F30">
    <cfRule type="expression" dxfId="1" priority="119">
      <formula>$A34="Total"</formula>
    </cfRule>
  </conditionalFormatting>
  <conditionalFormatting sqref="F34">
    <cfRule type="expression" dxfId="0" priority="118">
      <formula>$A33="Total"</formula>
    </cfRule>
  </conditionalFormatting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9"/>
  <sheetViews>
    <sheetView workbookViewId="0">
      <selection activeCell="E33" sqref="E33"/>
    </sheetView>
  </sheetViews>
  <sheetFormatPr defaultRowHeight="18.75"/>
  <cols>
    <col min="1" max="1" width="3.85546875" style="4" bestFit="1" customWidth="1"/>
    <col min="2" max="2" width="41.7109375" style="97" bestFit="1" customWidth="1"/>
    <col min="3" max="3" width="16" style="5" bestFit="1" customWidth="1"/>
    <col min="4" max="5" width="17.5703125" style="2" bestFit="1" customWidth="1"/>
    <col min="6" max="6" width="10.42578125" style="221" bestFit="1" customWidth="1"/>
    <col min="7" max="7" width="11.140625" style="225" bestFit="1" customWidth="1"/>
    <col min="8" max="16384" width="9.140625" style="1"/>
  </cols>
  <sheetData>
    <row r="1" spans="1:7" ht="15">
      <c r="A1" s="236" t="s">
        <v>97</v>
      </c>
      <c r="B1" s="236"/>
      <c r="C1" s="236"/>
      <c r="D1" s="236"/>
      <c r="E1" s="236"/>
      <c r="F1" s="236"/>
      <c r="G1" s="236"/>
    </row>
    <row r="2" spans="1:7" ht="15" customHeight="1">
      <c r="A2" s="237" t="s">
        <v>139</v>
      </c>
      <c r="B2" s="237"/>
      <c r="C2" s="237"/>
      <c r="D2" s="237"/>
      <c r="E2" s="237"/>
      <c r="F2" s="237"/>
      <c r="G2" s="237"/>
    </row>
    <row r="3" spans="1:7" ht="15" customHeight="1">
      <c r="A3" s="52"/>
      <c r="B3" s="95"/>
      <c r="C3" s="52" t="s">
        <v>98</v>
      </c>
      <c r="D3" s="52"/>
      <c r="E3" s="52"/>
      <c r="F3" s="220"/>
      <c r="G3" s="224"/>
    </row>
    <row r="4" spans="1:7">
      <c r="A4" s="3"/>
      <c r="B4" s="96"/>
      <c r="E4" s="28" t="s">
        <v>0</v>
      </c>
    </row>
    <row r="5" spans="1:7" ht="38.25">
      <c r="A5" s="71" t="s">
        <v>2</v>
      </c>
      <c r="B5" s="72" t="s">
        <v>3</v>
      </c>
      <c r="C5" s="73" t="s">
        <v>81</v>
      </c>
      <c r="D5" s="73" t="s">
        <v>81</v>
      </c>
      <c r="E5" s="73" t="s">
        <v>89</v>
      </c>
      <c r="F5" s="222" t="s">
        <v>91</v>
      </c>
      <c r="G5" s="226" t="s">
        <v>138</v>
      </c>
    </row>
    <row r="6" spans="1:7" ht="15">
      <c r="A6" s="49"/>
      <c r="B6" s="74"/>
      <c r="C6" s="75" t="s">
        <v>70</v>
      </c>
      <c r="D6" s="76" t="s">
        <v>137</v>
      </c>
      <c r="E6" s="76" t="s">
        <v>137</v>
      </c>
      <c r="F6" s="223"/>
      <c r="G6" s="227" t="s">
        <v>89</v>
      </c>
    </row>
    <row r="7" spans="1:7" ht="15">
      <c r="A7" s="77">
        <v>1</v>
      </c>
      <c r="B7" s="78" t="s">
        <v>40</v>
      </c>
      <c r="C7" s="79">
        <v>309701875.94150275</v>
      </c>
      <c r="D7" s="218">
        <v>281885797.32780939</v>
      </c>
      <c r="E7" s="80">
        <v>273430063.83333731</v>
      </c>
      <c r="F7" s="126">
        <f>E7/D7*100-100</f>
        <v>-2.9997018560813729</v>
      </c>
      <c r="G7" s="81">
        <f>E7/E$34*100</f>
        <v>18.809195531756799</v>
      </c>
    </row>
    <row r="8" spans="1:7" ht="15">
      <c r="A8" s="82">
        <v>2</v>
      </c>
      <c r="B8" s="83" t="s">
        <v>41</v>
      </c>
      <c r="C8" s="84">
        <v>167293495.77317399</v>
      </c>
      <c r="D8" s="219">
        <v>153856265.90845731</v>
      </c>
      <c r="E8" s="85">
        <v>135699936.97766578</v>
      </c>
      <c r="F8" s="127">
        <f t="shared" ref="F8:F34" si="0">E8/D8*100-100</f>
        <v>-11.800838154745236</v>
      </c>
      <c r="G8" s="86">
        <f t="shared" ref="G8:G34" si="1">E8/E$34*100</f>
        <v>9.3347696024229005</v>
      </c>
    </row>
    <row r="9" spans="1:7" ht="15">
      <c r="A9" s="82">
        <v>3</v>
      </c>
      <c r="B9" s="83" t="s">
        <v>42</v>
      </c>
      <c r="C9" s="87">
        <v>100977196.97813401</v>
      </c>
      <c r="D9" s="87">
        <v>92838009.521788701</v>
      </c>
      <c r="E9" s="87">
        <v>98280206.482309103</v>
      </c>
      <c r="F9" s="127">
        <f t="shared" si="0"/>
        <v>5.8620353759772712</v>
      </c>
      <c r="G9" s="86">
        <f t="shared" si="1"/>
        <v>6.7606743556697406</v>
      </c>
    </row>
    <row r="10" spans="1:7" ht="15">
      <c r="A10" s="82">
        <v>4</v>
      </c>
      <c r="B10" s="83" t="s">
        <v>43</v>
      </c>
      <c r="C10" s="87">
        <v>51968515.173382998</v>
      </c>
      <c r="D10" s="87">
        <v>48070450.267476298</v>
      </c>
      <c r="E10" s="87">
        <v>80581941.387469098</v>
      </c>
      <c r="F10" s="127">
        <f t="shared" si="0"/>
        <v>67.633007261405993</v>
      </c>
      <c r="G10" s="86">
        <f t="shared" si="1"/>
        <v>5.5432144901568652</v>
      </c>
    </row>
    <row r="11" spans="1:7" ht="15">
      <c r="A11" s="82">
        <v>5</v>
      </c>
      <c r="B11" s="83" t="s">
        <v>45</v>
      </c>
      <c r="C11" s="84">
        <v>65167320.601329669</v>
      </c>
      <c r="D11" s="219">
        <v>58080510.403260097</v>
      </c>
      <c r="E11" s="85">
        <v>60377646.940647408</v>
      </c>
      <c r="F11" s="127">
        <f t="shared" si="0"/>
        <v>3.9550901351210825</v>
      </c>
      <c r="G11" s="86">
        <f t="shared" si="1"/>
        <v>4.1533654022266759</v>
      </c>
    </row>
    <row r="12" spans="1:7" ht="15">
      <c r="A12" s="82">
        <v>6</v>
      </c>
      <c r="B12" s="83" t="s">
        <v>44</v>
      </c>
      <c r="C12" s="87">
        <v>56625347.193611801</v>
      </c>
      <c r="D12" s="87">
        <v>52655381.144808598</v>
      </c>
      <c r="E12" s="87">
        <v>43801912.625500798</v>
      </c>
      <c r="F12" s="127">
        <f t="shared" si="0"/>
        <v>-16.813986200118279</v>
      </c>
      <c r="G12" s="86">
        <f t="shared" si="1"/>
        <v>3.0131241886413291</v>
      </c>
    </row>
    <row r="13" spans="1:7" ht="15">
      <c r="A13" s="82">
        <v>7</v>
      </c>
      <c r="B13" s="83" t="s">
        <v>46</v>
      </c>
      <c r="C13" s="87">
        <v>44644558.386260897</v>
      </c>
      <c r="D13" s="87">
        <v>41256546.259614997</v>
      </c>
      <c r="E13" s="87">
        <v>37615138.472735398</v>
      </c>
      <c r="F13" s="127">
        <f t="shared" si="0"/>
        <v>-8.826254539013803</v>
      </c>
      <c r="G13" s="86">
        <f t="shared" si="1"/>
        <v>2.5875373196673568</v>
      </c>
    </row>
    <row r="14" spans="1:7" ht="15">
      <c r="A14" s="82">
        <v>8</v>
      </c>
      <c r="B14" s="83" t="s">
        <v>47</v>
      </c>
      <c r="C14" s="84">
        <v>36310545.544792324</v>
      </c>
      <c r="D14" s="87">
        <v>33535668.323470701</v>
      </c>
      <c r="E14" s="85">
        <v>33672018.603486791</v>
      </c>
      <c r="F14" s="127">
        <f t="shared" si="0"/>
        <v>0.40658286186790349</v>
      </c>
      <c r="G14" s="86">
        <f t="shared" si="1"/>
        <v>2.3162909483427354</v>
      </c>
    </row>
    <row r="15" spans="1:7" ht="15">
      <c r="A15" s="82">
        <v>9</v>
      </c>
      <c r="B15" s="83" t="s">
        <v>48</v>
      </c>
      <c r="C15" s="84">
        <v>25927194.582314253</v>
      </c>
      <c r="D15" s="219">
        <v>24173688.42796817</v>
      </c>
      <c r="E15" s="85">
        <v>33279887.521104872</v>
      </c>
      <c r="F15" s="127">
        <f t="shared" si="0"/>
        <v>37.669878637970385</v>
      </c>
      <c r="G15" s="86">
        <f t="shared" si="1"/>
        <v>2.2893163351667076</v>
      </c>
    </row>
    <row r="16" spans="1:7" ht="15">
      <c r="A16" s="82">
        <v>10</v>
      </c>
      <c r="B16" s="83" t="s">
        <v>50</v>
      </c>
      <c r="C16" s="87">
        <v>40696587.884452097</v>
      </c>
      <c r="D16" s="87">
        <v>36199288.343789898</v>
      </c>
      <c r="E16" s="87">
        <v>30129952.1141713</v>
      </c>
      <c r="F16" s="127">
        <f t="shared" si="0"/>
        <v>-16.766451793132589</v>
      </c>
      <c r="G16" s="86">
        <f t="shared" si="1"/>
        <v>2.0726329531318388</v>
      </c>
    </row>
    <row r="17" spans="1:7" ht="15">
      <c r="A17" s="82">
        <v>11</v>
      </c>
      <c r="B17" s="83" t="s">
        <v>54</v>
      </c>
      <c r="C17" s="84">
        <v>43899890.685761705</v>
      </c>
      <c r="D17" s="219">
        <v>43539218.542832002</v>
      </c>
      <c r="E17" s="85">
        <v>25742577.085456558</v>
      </c>
      <c r="F17" s="127">
        <f t="shared" si="0"/>
        <v>-40.874967564858508</v>
      </c>
      <c r="G17" s="86">
        <f t="shared" si="1"/>
        <v>1.770826364531755</v>
      </c>
    </row>
    <row r="18" spans="1:7" ht="15">
      <c r="A18" s="82">
        <v>12</v>
      </c>
      <c r="B18" s="83" t="s">
        <v>51</v>
      </c>
      <c r="C18" s="84">
        <v>25422397.600855205</v>
      </c>
      <c r="D18" s="219">
        <v>23420783.157101303</v>
      </c>
      <c r="E18" s="85">
        <v>22270571.671893135</v>
      </c>
      <c r="F18" s="127">
        <f t="shared" si="0"/>
        <v>-4.9110718351850693</v>
      </c>
      <c r="G18" s="86">
        <f t="shared" si="1"/>
        <v>1.5319878557171647</v>
      </c>
    </row>
    <row r="19" spans="1:7" ht="15">
      <c r="A19" s="82">
        <v>13</v>
      </c>
      <c r="B19" s="88" t="s">
        <v>56</v>
      </c>
      <c r="C19" s="84">
        <v>21779478.14011256</v>
      </c>
      <c r="D19" s="219">
        <v>19796403.20525812</v>
      </c>
      <c r="E19" s="87">
        <v>20176151.41180649</v>
      </c>
      <c r="F19" s="127">
        <f t="shared" si="0"/>
        <v>1.9182687006875483</v>
      </c>
      <c r="G19" s="86">
        <f t="shared" si="1"/>
        <v>1.3879131345787661</v>
      </c>
    </row>
    <row r="20" spans="1:7" ht="15">
      <c r="A20" s="82">
        <v>14</v>
      </c>
      <c r="B20" s="83" t="s">
        <v>55</v>
      </c>
      <c r="C20" s="84">
        <v>19237325.52752123</v>
      </c>
      <c r="D20" s="219">
        <v>17522038.954770848</v>
      </c>
      <c r="E20" s="85">
        <v>17067370.256173842</v>
      </c>
      <c r="F20" s="127">
        <f t="shared" si="0"/>
        <v>-2.5948389897467337</v>
      </c>
      <c r="G20" s="86">
        <f t="shared" si="1"/>
        <v>1.1740607446770595</v>
      </c>
    </row>
    <row r="21" spans="1:7" ht="15">
      <c r="A21" s="82">
        <v>15</v>
      </c>
      <c r="B21" s="84" t="s">
        <v>64</v>
      </c>
      <c r="C21" s="87">
        <v>18043384.461399902</v>
      </c>
      <c r="D21" s="87">
        <v>16779155.344719902</v>
      </c>
      <c r="E21" s="87">
        <v>15503756.686409401</v>
      </c>
      <c r="F21" s="127">
        <f t="shared" si="0"/>
        <v>-7.6010897575475695</v>
      </c>
      <c r="G21" s="86">
        <f t="shared" si="1"/>
        <v>1.0665001020853437</v>
      </c>
    </row>
    <row r="22" spans="1:7" ht="15">
      <c r="A22" s="82">
        <v>16</v>
      </c>
      <c r="B22" s="88" t="s">
        <v>58</v>
      </c>
      <c r="C22" s="87">
        <v>13589817.127872501</v>
      </c>
      <c r="D22" s="87">
        <v>12143896.836729901</v>
      </c>
      <c r="E22" s="87">
        <v>14537594.499562601</v>
      </c>
      <c r="F22" s="127">
        <f t="shared" si="0"/>
        <v>19.711116579917132</v>
      </c>
      <c r="G22" s="86">
        <f t="shared" si="1"/>
        <v>1.0000380121709445</v>
      </c>
    </row>
    <row r="23" spans="1:7" ht="15">
      <c r="A23" s="82">
        <v>17</v>
      </c>
      <c r="B23" s="88" t="s">
        <v>57</v>
      </c>
      <c r="C23" s="87">
        <v>15012155.524082899</v>
      </c>
      <c r="D23" s="87">
        <v>13302759.9079949</v>
      </c>
      <c r="E23" s="87">
        <v>13084014.2248036</v>
      </c>
      <c r="F23" s="127">
        <f t="shared" si="0"/>
        <v>-1.6443631600073729</v>
      </c>
      <c r="G23" s="86">
        <f t="shared" si="1"/>
        <v>0.90004653637729626</v>
      </c>
    </row>
    <row r="24" spans="1:7" ht="15">
      <c r="A24" s="82">
        <v>18</v>
      </c>
      <c r="B24" s="83" t="s">
        <v>52</v>
      </c>
      <c r="C24" s="87">
        <v>35583768.979909897</v>
      </c>
      <c r="D24" s="87">
        <v>34030809.2169099</v>
      </c>
      <c r="E24" s="87">
        <v>12993182.9757</v>
      </c>
      <c r="F24" s="127">
        <f t="shared" si="0"/>
        <v>-61.819353477954643</v>
      </c>
      <c r="G24" s="86">
        <f>E27/E$34*100</f>
        <v>0.69879661710382013</v>
      </c>
    </row>
    <row r="25" spans="1:7" ht="15">
      <c r="A25" s="82">
        <v>19</v>
      </c>
      <c r="B25" s="83" t="s">
        <v>49</v>
      </c>
      <c r="C25" s="87">
        <v>6123690.1516296798</v>
      </c>
      <c r="D25" s="87">
        <v>5855203.8184750304</v>
      </c>
      <c r="E25" s="87">
        <v>11624978.3051468</v>
      </c>
      <c r="F25" s="127">
        <f t="shared" si="0"/>
        <v>98.540967412036053</v>
      </c>
      <c r="G25" s="86">
        <f t="shared" si="1"/>
        <v>0.79967976793954043</v>
      </c>
    </row>
    <row r="26" spans="1:7" ht="15">
      <c r="A26" s="82">
        <v>20</v>
      </c>
      <c r="B26" s="83" t="s">
        <v>53</v>
      </c>
      <c r="C26" s="87">
        <v>25915487.19675</v>
      </c>
      <c r="D26" s="87">
        <v>24620178.71675</v>
      </c>
      <c r="E26" s="87">
        <v>10281873.297499999</v>
      </c>
      <c r="F26" s="127">
        <f t="shared" si="0"/>
        <v>-58.23802330685411</v>
      </c>
      <c r="G26" s="86">
        <f t="shared" si="1"/>
        <v>0.70728786211052863</v>
      </c>
    </row>
    <row r="27" spans="1:7" ht="15">
      <c r="A27" s="82">
        <v>21</v>
      </c>
      <c r="B27" s="88" t="s">
        <v>60</v>
      </c>
      <c r="C27" s="87">
        <v>10278834.005137499</v>
      </c>
      <c r="D27" s="87">
        <v>9359668.5322499201</v>
      </c>
      <c r="E27" s="87">
        <v>10158435.7129266</v>
      </c>
      <c r="F27" s="127">
        <f t="shared" si="0"/>
        <v>8.5341396217657461</v>
      </c>
      <c r="G27" s="86">
        <f t="shared" si="1"/>
        <v>0.69879661710382013</v>
      </c>
    </row>
    <row r="28" spans="1:7" ht="15">
      <c r="A28" s="82">
        <v>22</v>
      </c>
      <c r="B28" s="88" t="s">
        <v>61</v>
      </c>
      <c r="C28" s="87">
        <v>9365481.6260078102</v>
      </c>
      <c r="D28" s="87">
        <v>9097926.2355078105</v>
      </c>
      <c r="E28" s="87">
        <v>9408159.1485271901</v>
      </c>
      <c r="F28" s="127">
        <f t="shared" si="0"/>
        <v>3.4099299663322</v>
      </c>
      <c r="G28" s="86">
        <f t="shared" si="1"/>
        <v>0.64718525292228335</v>
      </c>
    </row>
    <row r="29" spans="1:7" ht="15">
      <c r="A29" s="82">
        <v>23</v>
      </c>
      <c r="B29" s="88" t="s">
        <v>35</v>
      </c>
      <c r="C29" s="87">
        <v>7558173.6081976499</v>
      </c>
      <c r="D29" s="87">
        <v>6906520.0991683397</v>
      </c>
      <c r="E29" s="87">
        <v>7823915.6966653196</v>
      </c>
      <c r="F29" s="127">
        <f t="shared" si="0"/>
        <v>13.283036671498991</v>
      </c>
      <c r="G29" s="86">
        <f t="shared" si="1"/>
        <v>0.53820548515929834</v>
      </c>
    </row>
    <row r="30" spans="1:7" ht="15">
      <c r="A30" s="82">
        <v>24</v>
      </c>
      <c r="B30" s="83" t="s">
        <v>63</v>
      </c>
      <c r="C30" s="87">
        <v>4851707.71937076</v>
      </c>
      <c r="D30" s="87">
        <v>4440216.0187494904</v>
      </c>
      <c r="E30" s="87">
        <v>5014144.2793739196</v>
      </c>
      <c r="F30" s="127">
        <f t="shared" si="0"/>
        <v>12.925683304616925</v>
      </c>
      <c r="G30" s="86">
        <f t="shared" si="1"/>
        <v>0.34492191112045917</v>
      </c>
    </row>
    <row r="31" spans="1:7" ht="15">
      <c r="A31" s="82">
        <v>25</v>
      </c>
      <c r="B31" s="88" t="s">
        <v>62</v>
      </c>
      <c r="C31" s="87">
        <v>5557554.6423917999</v>
      </c>
      <c r="D31" s="87">
        <v>5112771.7320111897</v>
      </c>
      <c r="E31" s="87">
        <v>3850689.4109588</v>
      </c>
      <c r="F31" s="127">
        <f t="shared" si="0"/>
        <v>-24.684894753866303</v>
      </c>
      <c r="G31" s="86">
        <f t="shared" si="1"/>
        <v>0.26488809989429851</v>
      </c>
    </row>
    <row r="32" spans="1:7" ht="15">
      <c r="A32" s="82">
        <v>26</v>
      </c>
      <c r="B32" s="83" t="s">
        <v>59</v>
      </c>
      <c r="C32" s="84">
        <v>2730402.67833038</v>
      </c>
      <c r="D32" s="219">
        <v>2339763.2308732299</v>
      </c>
      <c r="E32" s="85">
        <v>3151516.9448754932</v>
      </c>
      <c r="F32" s="127">
        <f t="shared" si="0"/>
        <v>34.693840098483207</v>
      </c>
      <c r="G32" s="86">
        <f t="shared" si="1"/>
        <v>0.21679217569118198</v>
      </c>
    </row>
    <row r="33" spans="1:7" ht="15">
      <c r="A33" s="89">
        <v>27</v>
      </c>
      <c r="B33" s="90" t="s">
        <v>37</v>
      </c>
      <c r="C33" s="91">
        <f>C34-SUM(C7:C32)</f>
        <v>447469581.84330392</v>
      </c>
      <c r="D33" s="91">
        <f t="shared" ref="D33:E33" si="2">D34-SUM(D7:D32)</f>
        <v>410162206.89715397</v>
      </c>
      <c r="E33" s="91">
        <f t="shared" si="2"/>
        <v>424146554.9378227</v>
      </c>
      <c r="F33" s="127">
        <f t="shared" si="0"/>
        <v>3.4094677192370426</v>
      </c>
      <c r="G33" s="86">
        <f t="shared" si="1"/>
        <v>29.176950676532936</v>
      </c>
    </row>
    <row r="34" spans="1:7" s="104" customFormat="1" ht="15">
      <c r="A34" s="101"/>
      <c r="B34" s="101" t="s">
        <v>38</v>
      </c>
      <c r="C34" s="102">
        <v>1611731769.57759</v>
      </c>
      <c r="D34" s="200">
        <v>1480981126.3757</v>
      </c>
      <c r="E34" s="200">
        <v>1453704191.50403</v>
      </c>
      <c r="F34" s="199">
        <f t="shared" si="0"/>
        <v>-1.8418151579300002</v>
      </c>
      <c r="G34" s="103">
        <f t="shared" si="1"/>
        <v>100</v>
      </c>
    </row>
    <row r="39" spans="1:7">
      <c r="D39" s="6"/>
    </row>
  </sheetData>
  <sortState ref="B7:E32">
    <sortCondition descending="1" ref="E7"/>
  </sortState>
  <mergeCells count="2">
    <mergeCell ref="A1:G1"/>
    <mergeCell ref="A2:G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6"/>
  <sheetViews>
    <sheetView topLeftCell="A37" workbookViewId="0">
      <selection activeCell="D6" sqref="D6:D20"/>
    </sheetView>
  </sheetViews>
  <sheetFormatPr defaultRowHeight="15"/>
  <cols>
    <col min="1" max="1" width="7.85546875" style="150" bestFit="1" customWidth="1"/>
    <col min="2" max="2" width="21.5703125" style="146" bestFit="1" customWidth="1"/>
    <col min="3" max="3" width="15.5703125" style="151" customWidth="1"/>
    <col min="4" max="4" width="16.42578125" style="151" customWidth="1"/>
    <col min="5" max="5" width="11.85546875" style="147" bestFit="1" customWidth="1"/>
    <col min="6" max="6" width="13.42578125" style="146" customWidth="1"/>
    <col min="7" max="7" width="11.5703125" style="146" bestFit="1" customWidth="1"/>
    <col min="8" max="8" width="13.28515625" style="146" bestFit="1" customWidth="1"/>
    <col min="9" max="16384" width="9.140625" style="146"/>
  </cols>
  <sheetData>
    <row r="1" spans="1:8">
      <c r="A1" s="238" t="s">
        <v>65</v>
      </c>
      <c r="B1" s="238"/>
      <c r="C1" s="238"/>
      <c r="D1" s="238"/>
      <c r="E1" s="238"/>
    </row>
    <row r="2" spans="1:8">
      <c r="A2" s="239" t="s">
        <v>140</v>
      </c>
      <c r="B2" s="239"/>
      <c r="C2" s="239"/>
      <c r="D2" s="239"/>
      <c r="E2" s="239"/>
    </row>
    <row r="3" spans="1:8">
      <c r="A3" s="50" t="s">
        <v>66</v>
      </c>
      <c r="B3" s="51"/>
      <c r="C3" s="55"/>
      <c r="D3" s="56" t="s">
        <v>67</v>
      </c>
    </row>
    <row r="4" spans="1:8" ht="45">
      <c r="A4" s="109" t="s">
        <v>2</v>
      </c>
      <c r="B4" s="110" t="s">
        <v>68</v>
      </c>
      <c r="C4" s="112" t="s">
        <v>141</v>
      </c>
      <c r="D4" s="112" t="s">
        <v>142</v>
      </c>
      <c r="E4" s="113" t="s">
        <v>1</v>
      </c>
    </row>
    <row r="5" spans="1:8">
      <c r="A5" s="93"/>
      <c r="B5" s="111"/>
      <c r="C5" s="175" t="s">
        <v>82</v>
      </c>
      <c r="D5" s="175" t="s">
        <v>93</v>
      </c>
      <c r="E5" s="114" t="s">
        <v>7</v>
      </c>
    </row>
    <row r="6" spans="1:8">
      <c r="A6" s="49">
        <v>1</v>
      </c>
      <c r="B6" t="s">
        <v>108</v>
      </c>
      <c r="C6" s="157">
        <v>98.973885465400002</v>
      </c>
      <c r="D6" s="157">
        <v>94.516249921549999</v>
      </c>
      <c r="E6" s="160">
        <f>D6/C6*100-100</f>
        <v>-4.5038502054244702</v>
      </c>
      <c r="F6" s="123"/>
      <c r="G6" s="123"/>
      <c r="H6" s="123"/>
    </row>
    <row r="7" spans="1:8">
      <c r="A7" s="49">
        <v>2</v>
      </c>
      <c r="B7" t="s">
        <v>109</v>
      </c>
      <c r="C7" s="158">
        <v>17.338625646839997</v>
      </c>
      <c r="D7" s="158">
        <v>15.7568105981</v>
      </c>
      <c r="E7" s="160">
        <f t="shared" ref="E7:E21" si="0">D7/C7*100-100</f>
        <v>-9.1230705418009137</v>
      </c>
      <c r="F7"/>
      <c r="G7"/>
      <c r="H7" s="123"/>
    </row>
    <row r="8" spans="1:8">
      <c r="A8" s="49">
        <v>3</v>
      </c>
      <c r="B8" t="s">
        <v>110</v>
      </c>
      <c r="C8" s="158">
        <v>3.7682814632199997</v>
      </c>
      <c r="D8" s="158">
        <v>3.9206340284299999</v>
      </c>
      <c r="E8" s="160">
        <f t="shared" si="0"/>
        <v>4.0430250950472981</v>
      </c>
      <c r="F8"/>
      <c r="G8"/>
      <c r="H8" s="123"/>
    </row>
    <row r="9" spans="1:8">
      <c r="A9" s="49">
        <v>4</v>
      </c>
      <c r="B9" t="s">
        <v>111</v>
      </c>
      <c r="C9" s="158">
        <v>2.98372694665</v>
      </c>
      <c r="D9" s="158">
        <v>2.8594464428599999</v>
      </c>
      <c r="E9" s="160">
        <f t="shared" si="0"/>
        <v>-4.1652773867104997</v>
      </c>
      <c r="F9"/>
      <c r="G9"/>
      <c r="H9" s="123"/>
    </row>
    <row r="10" spans="1:8">
      <c r="A10" s="49">
        <v>5</v>
      </c>
      <c r="B10" t="s">
        <v>113</v>
      </c>
      <c r="C10" s="158">
        <v>0.83854269476999999</v>
      </c>
      <c r="D10" s="158">
        <v>2.4283336538399998</v>
      </c>
      <c r="E10" s="160">
        <f t="shared" si="0"/>
        <v>189.58974527898744</v>
      </c>
      <c r="F10"/>
      <c r="G10"/>
      <c r="H10" s="123"/>
    </row>
    <row r="11" spans="1:8">
      <c r="A11" s="49">
        <v>6</v>
      </c>
      <c r="B11" t="s">
        <v>112</v>
      </c>
      <c r="C11" s="158">
        <v>1.5276692535999998</v>
      </c>
      <c r="D11" s="158">
        <v>2.4098277693400001</v>
      </c>
      <c r="E11" s="160">
        <f t="shared" si="0"/>
        <v>57.745386552826574</v>
      </c>
      <c r="F11"/>
      <c r="G11"/>
      <c r="H11" s="123"/>
    </row>
    <row r="12" spans="1:8">
      <c r="A12" s="49">
        <v>7</v>
      </c>
      <c r="B12" t="s">
        <v>114</v>
      </c>
      <c r="C12" s="158">
        <v>1.62733447126</v>
      </c>
      <c r="D12" s="158">
        <v>1.9103668254299999</v>
      </c>
      <c r="E12" s="160">
        <f t="shared" si="0"/>
        <v>17.392389774110526</v>
      </c>
      <c r="F12"/>
      <c r="G12"/>
      <c r="H12" s="123"/>
    </row>
    <row r="13" spans="1:8">
      <c r="A13" s="49">
        <v>8</v>
      </c>
      <c r="B13" t="s">
        <v>115</v>
      </c>
      <c r="C13" s="158">
        <v>1.4377516212200001</v>
      </c>
      <c r="D13" s="158">
        <v>1.6502253032300001</v>
      </c>
      <c r="E13" s="160">
        <f t="shared" si="0"/>
        <v>14.778191091845613</v>
      </c>
      <c r="F13"/>
      <c r="G13"/>
      <c r="H13" s="123"/>
    </row>
    <row r="14" spans="1:8">
      <c r="A14" s="49">
        <v>9</v>
      </c>
      <c r="B14" t="s">
        <v>116</v>
      </c>
      <c r="C14" s="158">
        <v>1.2452298711699998</v>
      </c>
      <c r="D14" s="158">
        <v>1.4123742985799999</v>
      </c>
      <c r="E14" s="160">
        <f t="shared" si="0"/>
        <v>13.422776892828111</v>
      </c>
      <c r="F14"/>
      <c r="G14"/>
      <c r="H14" s="123"/>
    </row>
    <row r="15" spans="1:8">
      <c r="A15" s="49">
        <v>10</v>
      </c>
      <c r="B15" t="s">
        <v>117</v>
      </c>
      <c r="C15" s="158">
        <v>1.6970556892999999</v>
      </c>
      <c r="D15" s="158">
        <v>1.2681522996100001</v>
      </c>
      <c r="E15" s="160">
        <f t="shared" si="0"/>
        <v>-25.273383330567867</v>
      </c>
      <c r="F15"/>
      <c r="G15"/>
      <c r="H15" s="123"/>
    </row>
    <row r="16" spans="1:8">
      <c r="A16" s="49">
        <v>11</v>
      </c>
      <c r="B16" t="s">
        <v>118</v>
      </c>
      <c r="C16" s="158">
        <v>1.21671111944</v>
      </c>
      <c r="D16" s="158">
        <v>1.23554401137</v>
      </c>
      <c r="E16" s="160">
        <f t="shared" si="0"/>
        <v>1.547852372604936</v>
      </c>
      <c r="F16"/>
      <c r="G16"/>
      <c r="H16" s="123"/>
    </row>
    <row r="17" spans="1:8">
      <c r="A17" s="49">
        <v>12</v>
      </c>
      <c r="B17" t="s">
        <v>119</v>
      </c>
      <c r="C17" s="158">
        <v>1.97134824789</v>
      </c>
      <c r="D17" s="158">
        <v>0.93087731733000001</v>
      </c>
      <c r="E17" s="160">
        <f t="shared" si="0"/>
        <v>-52.779661415665693</v>
      </c>
      <c r="F17"/>
      <c r="G17"/>
      <c r="H17" s="123"/>
    </row>
    <row r="18" spans="1:8">
      <c r="A18" s="49">
        <v>13</v>
      </c>
      <c r="B18" t="s">
        <v>121</v>
      </c>
      <c r="C18" s="158">
        <v>0.98810465703000006</v>
      </c>
      <c r="D18" s="158">
        <v>0.83671784368000002</v>
      </c>
      <c r="E18" s="160">
        <f t="shared" si="0"/>
        <v>-15.32092904055645</v>
      </c>
      <c r="F18"/>
      <c r="G18"/>
      <c r="H18" s="123"/>
    </row>
    <row r="19" spans="1:8">
      <c r="A19" s="49">
        <v>14</v>
      </c>
      <c r="B19" t="s">
        <v>120</v>
      </c>
      <c r="C19" s="158">
        <v>0.81740625688000002</v>
      </c>
      <c r="D19" s="158">
        <v>0.77683851711999996</v>
      </c>
      <c r="E19" s="160">
        <f t="shared" si="0"/>
        <v>-4.9629837572867501</v>
      </c>
      <c r="F19"/>
      <c r="G19"/>
      <c r="H19" s="123"/>
    </row>
    <row r="20" spans="1:8">
      <c r="A20" s="49">
        <v>15</v>
      </c>
      <c r="B20" s="154" t="s">
        <v>37</v>
      </c>
      <c r="C20" s="145">
        <f>+C21-SUM(C6:C19)</f>
        <v>7.1548709037600133</v>
      </c>
      <c r="D20" s="145">
        <f>+D21-SUM(D6:D19)</f>
        <v>7.3499345068699995</v>
      </c>
      <c r="E20" s="160">
        <f t="shared" si="0"/>
        <v>2.7263049988431902</v>
      </c>
    </row>
    <row r="21" spans="1:8" s="148" customFormat="1">
      <c r="A21" s="128"/>
      <c r="B21" s="180" t="s">
        <v>92</v>
      </c>
      <c r="C21" s="152">
        <v>143.58654430842998</v>
      </c>
      <c r="D21" s="152">
        <v>139.26233333734001</v>
      </c>
      <c r="E21" s="161">
        <f t="shared" si="0"/>
        <v>-3.0115711690932443</v>
      </c>
    </row>
    <row r="22" spans="1:8">
      <c r="A22" s="129"/>
      <c r="B22" s="130"/>
      <c r="C22" s="54"/>
      <c r="D22" s="54"/>
      <c r="E22" s="131"/>
      <c r="G22"/>
      <c r="H22" s="123"/>
    </row>
    <row r="23" spans="1:8">
      <c r="F23"/>
      <c r="G23"/>
      <c r="H23" s="123"/>
    </row>
    <row r="24" spans="1:8">
      <c r="A24" s="238" t="s">
        <v>65</v>
      </c>
      <c r="B24" s="238"/>
      <c r="C24" s="238"/>
      <c r="D24" s="238"/>
      <c r="E24" s="238"/>
      <c r="G24"/>
      <c r="H24" s="123"/>
    </row>
    <row r="25" spans="1:8">
      <c r="A25" s="239" t="s">
        <v>140</v>
      </c>
      <c r="B25" s="239"/>
      <c r="C25" s="239"/>
      <c r="D25" s="239"/>
      <c r="E25" s="239"/>
      <c r="F25"/>
      <c r="G25"/>
      <c r="H25" s="123"/>
    </row>
    <row r="26" spans="1:8">
      <c r="A26" s="50" t="s">
        <v>69</v>
      </c>
      <c r="B26" s="51"/>
      <c r="C26" s="55"/>
      <c r="D26" s="56" t="s">
        <v>67</v>
      </c>
      <c r="F26"/>
      <c r="G26"/>
      <c r="H26" s="123"/>
    </row>
    <row r="27" spans="1:8" ht="45">
      <c r="A27" s="109" t="s">
        <v>2</v>
      </c>
      <c r="B27" s="110" t="s">
        <v>68</v>
      </c>
      <c r="C27" s="112" t="s">
        <v>141</v>
      </c>
      <c r="D27" s="112" t="s">
        <v>142</v>
      </c>
      <c r="E27" s="113" t="s">
        <v>1</v>
      </c>
      <c r="F27"/>
      <c r="G27"/>
      <c r="H27" s="123"/>
    </row>
    <row r="28" spans="1:8">
      <c r="A28" s="93"/>
      <c r="B28" s="111"/>
      <c r="C28" s="175" t="s">
        <v>82</v>
      </c>
      <c r="D28" s="175" t="s">
        <v>93</v>
      </c>
      <c r="E28" s="114" t="s">
        <v>7</v>
      </c>
      <c r="F28"/>
      <c r="G28"/>
      <c r="H28" s="123"/>
    </row>
    <row r="29" spans="1:8">
      <c r="A29" s="153">
        <v>1</v>
      </c>
      <c r="B29" s="159" t="s">
        <v>108</v>
      </c>
      <c r="C29" s="157">
        <v>937.83372817907093</v>
      </c>
      <c r="D29" s="157">
        <v>908.29920607316308</v>
      </c>
      <c r="E29" s="118">
        <f>D29/C29*100-100</f>
        <v>-3.1492279727722234</v>
      </c>
      <c r="F29" s="159"/>
      <c r="G29" s="159"/>
      <c r="H29" s="123"/>
    </row>
    <row r="30" spans="1:8">
      <c r="A30" s="154">
        <v>2</v>
      </c>
      <c r="B30" s="159" t="s">
        <v>112</v>
      </c>
      <c r="C30" s="158">
        <v>202.37176865487899</v>
      </c>
      <c r="D30" s="158">
        <v>272.81171927385998</v>
      </c>
      <c r="E30" s="115">
        <f t="shared" ref="E30:E44" si="1">D30/C30*100-100</f>
        <v>34.807202154322198</v>
      </c>
      <c r="F30" s="159"/>
      <c r="G30" s="159"/>
      <c r="H30" s="123"/>
    </row>
    <row r="31" spans="1:8">
      <c r="A31" s="154">
        <v>3</v>
      </c>
      <c r="B31" s="159" t="s">
        <v>113</v>
      </c>
      <c r="C31" s="158">
        <v>31.586407490335503</v>
      </c>
      <c r="D31" s="158">
        <v>28.482552613240699</v>
      </c>
      <c r="E31" s="115">
        <f t="shared" si="1"/>
        <v>-9.826552380306282</v>
      </c>
      <c r="F31" s="159"/>
      <c r="G31" s="159"/>
      <c r="H31" s="123"/>
    </row>
    <row r="32" spans="1:8">
      <c r="A32" s="154">
        <v>4</v>
      </c>
      <c r="B32" s="159" t="s">
        <v>109</v>
      </c>
      <c r="C32" s="158">
        <v>17.917109253332399</v>
      </c>
      <c r="D32" s="158">
        <v>18.133964365787499</v>
      </c>
      <c r="E32" s="115">
        <f t="shared" si="1"/>
        <v>1.2103242179804568</v>
      </c>
      <c r="F32" s="159"/>
      <c r="G32" s="159"/>
      <c r="H32" s="123"/>
    </row>
    <row r="33" spans="1:8">
      <c r="A33" s="154">
        <v>5</v>
      </c>
      <c r="B33" s="159" t="s">
        <v>122</v>
      </c>
      <c r="C33" s="158">
        <v>17.344453898491501</v>
      </c>
      <c r="D33" s="158">
        <v>17.208516543418</v>
      </c>
      <c r="E33" s="115">
        <f t="shared" si="1"/>
        <v>-0.78375113952318998</v>
      </c>
      <c r="F33" s="159"/>
      <c r="G33" s="159"/>
      <c r="H33" s="123"/>
    </row>
    <row r="34" spans="1:8">
      <c r="A34" s="154">
        <v>6</v>
      </c>
      <c r="B34" s="159" t="s">
        <v>123</v>
      </c>
      <c r="C34" s="158">
        <v>21.678390922003899</v>
      </c>
      <c r="D34" s="158">
        <v>16.719215633413</v>
      </c>
      <c r="E34" s="115">
        <f t="shared" si="1"/>
        <v>-22.876122616449635</v>
      </c>
      <c r="F34" s="159"/>
      <c r="G34" s="159"/>
      <c r="H34" s="123"/>
    </row>
    <row r="35" spans="1:8">
      <c r="A35" s="154">
        <v>7</v>
      </c>
      <c r="B35" s="159" t="s">
        <v>115</v>
      </c>
      <c r="C35" s="158">
        <v>17.723723436540801</v>
      </c>
      <c r="D35" s="158">
        <v>13.3946587407605</v>
      </c>
      <c r="E35" s="115">
        <f t="shared" si="1"/>
        <v>-24.425255287244653</v>
      </c>
      <c r="F35" s="159"/>
      <c r="G35" s="159"/>
      <c r="H35" s="123"/>
    </row>
    <row r="36" spans="1:8">
      <c r="A36" s="154">
        <v>8</v>
      </c>
      <c r="B36" s="159" t="s">
        <v>114</v>
      </c>
      <c r="C36" s="158">
        <v>7.75397689233432</v>
      </c>
      <c r="D36" s="158">
        <v>11.809014981967</v>
      </c>
      <c r="E36" s="115">
        <f t="shared" si="1"/>
        <v>52.296236446636073</v>
      </c>
      <c r="F36" s="159"/>
      <c r="G36" s="159"/>
      <c r="H36" s="123"/>
    </row>
    <row r="37" spans="1:8">
      <c r="A37" s="154">
        <v>9</v>
      </c>
      <c r="B37" s="159" t="s">
        <v>125</v>
      </c>
      <c r="C37" s="158">
        <v>23.481332119260799</v>
      </c>
      <c r="D37" s="158">
        <v>11.347549221708299</v>
      </c>
      <c r="E37" s="115">
        <f t="shared" si="1"/>
        <v>-51.674167529872136</v>
      </c>
      <c r="F37" s="159"/>
      <c r="G37" s="159"/>
      <c r="H37" s="123"/>
    </row>
    <row r="38" spans="1:8">
      <c r="A38" s="154">
        <v>10</v>
      </c>
      <c r="B38" s="159" t="s">
        <v>124</v>
      </c>
      <c r="C38" s="158">
        <v>40.037496699426804</v>
      </c>
      <c r="D38" s="158">
        <v>9.9656690503917389</v>
      </c>
      <c r="E38" s="115">
        <f t="shared" si="1"/>
        <v>-75.109160482217632</v>
      </c>
      <c r="F38" s="159"/>
      <c r="G38" s="159"/>
      <c r="H38" s="123"/>
    </row>
    <row r="39" spans="1:8">
      <c r="A39" s="154">
        <v>11</v>
      </c>
      <c r="B39" s="159" t="s">
        <v>145</v>
      </c>
      <c r="C39" s="158">
        <v>9.6286463755846192</v>
      </c>
      <c r="D39" s="158">
        <v>8.6235683384512996</v>
      </c>
      <c r="E39" s="115">
        <f t="shared" si="1"/>
        <v>-10.43841468393623</v>
      </c>
      <c r="F39" s="159"/>
      <c r="G39" s="159"/>
      <c r="H39" s="123"/>
    </row>
    <row r="40" spans="1:8">
      <c r="A40" s="154">
        <v>12</v>
      </c>
      <c r="B40" s="159" t="s">
        <v>144</v>
      </c>
      <c r="C40" s="158">
        <v>6.6675646726598501</v>
      </c>
      <c r="D40" s="158">
        <v>8.2794650252408903</v>
      </c>
      <c r="E40" s="115">
        <f t="shared" si="1"/>
        <v>24.175248860961034</v>
      </c>
      <c r="F40" s="159"/>
      <c r="G40" s="159"/>
      <c r="H40" s="123"/>
    </row>
    <row r="41" spans="1:8">
      <c r="A41" s="154">
        <v>13</v>
      </c>
      <c r="B41" s="159" t="s">
        <v>126</v>
      </c>
      <c r="C41" s="158">
        <v>10.449156002736199</v>
      </c>
      <c r="D41" s="158">
        <v>8.0139289557947606</v>
      </c>
      <c r="E41" s="115">
        <f t="shared" si="1"/>
        <v>-23.305490379354595</v>
      </c>
      <c r="F41" s="159"/>
      <c r="G41" s="159"/>
      <c r="H41" s="123"/>
    </row>
    <row r="42" spans="1:8">
      <c r="A42" s="154">
        <v>14</v>
      </c>
      <c r="B42" s="159" t="s">
        <v>117</v>
      </c>
      <c r="C42" s="158">
        <v>3.54209736329185</v>
      </c>
      <c r="D42" s="158">
        <v>7.7103353409551696</v>
      </c>
      <c r="E42" s="115">
        <f t="shared" si="1"/>
        <v>117.67711471910434</v>
      </c>
      <c r="F42" s="159"/>
      <c r="G42" s="159"/>
      <c r="H42" s="123"/>
    </row>
    <row r="43" spans="1:8">
      <c r="A43" s="155">
        <v>15</v>
      </c>
      <c r="B43" s="201" t="s">
        <v>37</v>
      </c>
      <c r="C43" s="190">
        <f>+C44-SUM(C29:C42)</f>
        <v>132.96527441575563</v>
      </c>
      <c r="D43" s="190">
        <f>+D44-SUM(D29:D42)</f>
        <v>112.90482734587818</v>
      </c>
      <c r="E43" s="115">
        <f t="shared" si="1"/>
        <v>-15.086982039500384</v>
      </c>
      <c r="G43" s="159"/>
      <c r="H43" s="123"/>
    </row>
    <row r="44" spans="1:8" s="148" customFormat="1">
      <c r="A44" s="94"/>
      <c r="B44" s="156" t="s">
        <v>92</v>
      </c>
      <c r="C44" s="117">
        <v>1480.9811263757038</v>
      </c>
      <c r="D44" s="117">
        <v>1453.70419150403</v>
      </c>
      <c r="E44" s="116">
        <f t="shared" si="1"/>
        <v>-1.841815157930256</v>
      </c>
      <c r="F44" s="146"/>
      <c r="G44" s="159"/>
      <c r="H44" s="123"/>
    </row>
    <row r="46" spans="1:8">
      <c r="G46" s="159"/>
      <c r="H46" s="123"/>
    </row>
    <row r="47" spans="1:8">
      <c r="G47" s="159"/>
      <c r="H47" s="123"/>
    </row>
    <row r="48" spans="1:8">
      <c r="C48" s="149"/>
      <c r="F48" s="148"/>
      <c r="G48" s="159"/>
      <c r="H48" s="123"/>
    </row>
    <row r="49" spans="7:8">
      <c r="G49" s="159"/>
      <c r="H49" s="123"/>
    </row>
    <row r="52" spans="7:8">
      <c r="G52" s="159"/>
      <c r="H52" s="123"/>
    </row>
    <row r="53" spans="7:8">
      <c r="G53" s="159"/>
      <c r="H53" s="123"/>
    </row>
    <row r="54" spans="7:8">
      <c r="G54" s="159"/>
      <c r="H54" s="123"/>
    </row>
    <row r="55" spans="7:8">
      <c r="G55" s="159"/>
      <c r="H55" s="123"/>
    </row>
    <row r="56" spans="7:8">
      <c r="G56" s="159"/>
      <c r="H56" s="123"/>
    </row>
  </sheetData>
  <mergeCells count="4">
    <mergeCell ref="A1:E1"/>
    <mergeCell ref="A2:E2"/>
    <mergeCell ref="A24:E24"/>
    <mergeCell ref="A25:E25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>
      <selection activeCell="C5" sqref="C5:C19"/>
    </sheetView>
  </sheetViews>
  <sheetFormatPr defaultRowHeight="15"/>
  <cols>
    <col min="1" max="1" width="20" bestFit="1" customWidth="1"/>
    <col min="2" max="2" width="17.42578125" customWidth="1"/>
    <col min="3" max="3" width="15.85546875" customWidth="1"/>
    <col min="4" max="4" width="21" customWidth="1"/>
  </cols>
  <sheetData>
    <row r="1" spans="1:7">
      <c r="A1" s="240" t="s">
        <v>105</v>
      </c>
      <c r="B1" s="240"/>
      <c r="C1" s="240"/>
      <c r="D1" s="240"/>
    </row>
    <row r="2" spans="1:7">
      <c r="A2" s="240" t="s">
        <v>143</v>
      </c>
      <c r="B2" s="240"/>
      <c r="C2" s="240"/>
      <c r="D2" s="240"/>
    </row>
    <row r="3" spans="1:7">
      <c r="D3" t="s">
        <v>104</v>
      </c>
    </row>
    <row r="4" spans="1:7">
      <c r="A4" s="179" t="s">
        <v>106</v>
      </c>
      <c r="B4" s="187" t="s">
        <v>102</v>
      </c>
      <c r="C4" s="187" t="s">
        <v>103</v>
      </c>
      <c r="D4" s="179" t="s">
        <v>107</v>
      </c>
    </row>
    <row r="5" spans="1:7">
      <c r="A5" t="s">
        <v>108</v>
      </c>
      <c r="B5" s="157">
        <v>94.516249921549999</v>
      </c>
      <c r="C5" s="181">
        <v>908.29920607316308</v>
      </c>
      <c r="D5" s="182" t="s">
        <v>146</v>
      </c>
      <c r="E5" s="174"/>
      <c r="F5" s="176"/>
      <c r="G5" s="177"/>
    </row>
    <row r="6" spans="1:7">
      <c r="A6" t="s">
        <v>109</v>
      </c>
      <c r="B6" s="158">
        <v>15.7568105981</v>
      </c>
      <c r="C6" s="183">
        <v>18.133964365787499</v>
      </c>
      <c r="D6" s="184" t="s">
        <v>127</v>
      </c>
      <c r="E6" s="174"/>
      <c r="F6" s="176"/>
      <c r="G6" s="177"/>
    </row>
    <row r="7" spans="1:7">
      <c r="A7" t="s">
        <v>110</v>
      </c>
      <c r="B7" s="158">
        <v>3.9206340284299999</v>
      </c>
      <c r="C7" s="183">
        <v>7.3665518417710398</v>
      </c>
      <c r="D7" s="184" t="s">
        <v>147</v>
      </c>
      <c r="E7" s="174"/>
      <c r="F7" s="176"/>
      <c r="G7" s="177"/>
    </row>
    <row r="8" spans="1:7">
      <c r="A8" t="s">
        <v>111</v>
      </c>
      <c r="B8" s="158">
        <v>2.8594464428599999</v>
      </c>
      <c r="C8" s="183">
        <v>6.7770635726803192</v>
      </c>
      <c r="D8" s="184" t="s">
        <v>148</v>
      </c>
      <c r="E8" s="174"/>
      <c r="F8" s="176"/>
      <c r="G8" s="177"/>
    </row>
    <row r="9" spans="1:7">
      <c r="A9" t="s">
        <v>113</v>
      </c>
      <c r="B9" s="158">
        <v>2.4283336538399998</v>
      </c>
      <c r="C9" s="183">
        <v>28.482552613240699</v>
      </c>
      <c r="D9" s="184" t="s">
        <v>149</v>
      </c>
      <c r="E9" s="174"/>
      <c r="F9" s="176"/>
      <c r="G9" s="177"/>
    </row>
    <row r="10" spans="1:7">
      <c r="A10" t="s">
        <v>112</v>
      </c>
      <c r="B10" s="158">
        <v>2.4098277693400001</v>
      </c>
      <c r="C10" s="183">
        <v>272.81171927385998</v>
      </c>
      <c r="D10" s="184" t="s">
        <v>150</v>
      </c>
      <c r="E10" s="174"/>
      <c r="F10" s="176"/>
      <c r="G10" s="177"/>
    </row>
    <row r="11" spans="1:7">
      <c r="A11" t="s">
        <v>114</v>
      </c>
      <c r="B11" s="158">
        <v>1.9103668254299999</v>
      </c>
      <c r="C11" s="183">
        <v>11.809014981967</v>
      </c>
      <c r="D11" s="184" t="s">
        <v>151</v>
      </c>
      <c r="E11" s="174"/>
      <c r="F11" s="176"/>
      <c r="G11" s="177"/>
    </row>
    <row r="12" spans="1:7">
      <c r="A12" t="s">
        <v>115</v>
      </c>
      <c r="B12" s="158">
        <v>1.6502253032300001</v>
      </c>
      <c r="C12" s="183">
        <v>13.3946587407605</v>
      </c>
      <c r="D12" s="184" t="s">
        <v>152</v>
      </c>
      <c r="E12" s="174"/>
      <c r="F12" s="176"/>
      <c r="G12" s="177"/>
    </row>
    <row r="13" spans="1:7">
      <c r="A13" t="s">
        <v>116</v>
      </c>
      <c r="B13" s="158">
        <v>1.4123742985799999</v>
      </c>
      <c r="C13" s="183">
        <v>5.9066045268985903</v>
      </c>
      <c r="D13" s="184" t="s">
        <v>153</v>
      </c>
      <c r="E13" s="174"/>
      <c r="F13" s="176"/>
      <c r="G13" s="177"/>
    </row>
    <row r="14" spans="1:7">
      <c r="A14" t="s">
        <v>117</v>
      </c>
      <c r="B14" s="158">
        <v>1.2681522996100001</v>
      </c>
      <c r="C14" s="183">
        <v>7.7103353409551696</v>
      </c>
      <c r="D14" s="184" t="s">
        <v>154</v>
      </c>
      <c r="E14" s="174"/>
      <c r="F14" s="176"/>
      <c r="G14" s="177"/>
    </row>
    <row r="15" spans="1:7">
      <c r="A15" t="s">
        <v>118</v>
      </c>
      <c r="B15" s="158">
        <v>1.23554401137</v>
      </c>
      <c r="C15" s="183">
        <v>2.31939145875325</v>
      </c>
      <c r="D15" s="184" t="s">
        <v>147</v>
      </c>
      <c r="E15" s="174"/>
      <c r="F15" s="176"/>
      <c r="G15" s="177"/>
    </row>
    <row r="16" spans="1:7">
      <c r="A16" t="s">
        <v>119</v>
      </c>
      <c r="B16" s="158">
        <v>0.93087731733000001</v>
      </c>
      <c r="C16" s="183">
        <v>4.1541543155262497</v>
      </c>
      <c r="D16" s="184" t="s">
        <v>155</v>
      </c>
      <c r="E16" s="174"/>
      <c r="F16" s="176"/>
      <c r="G16" s="177"/>
    </row>
    <row r="17" spans="1:7">
      <c r="A17" t="s">
        <v>121</v>
      </c>
      <c r="B17" s="158">
        <v>0.83671784368000002</v>
      </c>
      <c r="C17" s="183">
        <v>3.1229570100847903</v>
      </c>
      <c r="D17" s="184" t="s">
        <v>156</v>
      </c>
      <c r="E17" s="174"/>
      <c r="F17" s="176"/>
      <c r="G17" s="177"/>
    </row>
    <row r="18" spans="1:7">
      <c r="A18" t="s">
        <v>120</v>
      </c>
      <c r="B18" s="158">
        <v>0.77683851711999996</v>
      </c>
      <c r="C18" s="183">
        <v>0.33517634822314502</v>
      </c>
      <c r="D18" s="184" t="s">
        <v>157</v>
      </c>
      <c r="E18" s="174"/>
      <c r="F18" s="176"/>
      <c r="G18" s="177"/>
    </row>
    <row r="19" spans="1:7">
      <c r="A19" s="178" t="s">
        <v>101</v>
      </c>
      <c r="B19" s="188">
        <f>B20-SUM(B5:B18)</f>
        <v>7.3499345068699995</v>
      </c>
      <c r="C19" s="185">
        <f>C20-SUM(C5:C18)</f>
        <v>163.08084104035879</v>
      </c>
      <c r="D19" s="184" t="s">
        <v>128</v>
      </c>
      <c r="E19" s="174"/>
      <c r="F19" s="176"/>
      <c r="G19" s="177"/>
    </row>
    <row r="20" spans="1:7">
      <c r="A20" s="179" t="s">
        <v>38</v>
      </c>
      <c r="B20" s="189">
        <v>139.26233333734001</v>
      </c>
      <c r="C20" s="186">
        <v>1453.70419150403</v>
      </c>
      <c r="D20" s="191" t="s">
        <v>158</v>
      </c>
      <c r="E20" s="174"/>
      <c r="F20" s="176"/>
      <c r="G20" s="177"/>
    </row>
  </sheetData>
  <sortState ref="A5:E18">
    <sortCondition descending="1" ref="E5"/>
  </sortState>
  <mergeCells count="2">
    <mergeCell ref="A1:D1"/>
    <mergeCell ref="A2:D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composition</vt:lpstr>
      <vt:lpstr>export</vt:lpstr>
      <vt:lpstr>Import</vt:lpstr>
      <vt:lpstr>partner</vt:lpstr>
      <vt:lpstr>Export Import Ratio</vt:lpstr>
      <vt:lpstr>export!Print_Area</vt:lpstr>
    </vt:vector>
  </TitlesOfParts>
  <Company>TEPC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TEPC</dc:creator>
  <cp:lastModifiedBy>user</cp:lastModifiedBy>
  <cp:lastPrinted>2022-08-08T09:22:08Z</cp:lastPrinted>
  <dcterms:created xsi:type="dcterms:W3CDTF">2022-07-25T08:04:46Z</dcterms:created>
  <dcterms:modified xsi:type="dcterms:W3CDTF">2024-06-23T09:16:32Z</dcterms:modified>
</cp:coreProperties>
</file>